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5" windowWidth="19440" windowHeight="14505" activeTab="0"/>
  </bookViews>
  <sheets>
    <sheet name="Rekapitulace stavby" sheetId="1" r:id="rId1"/>
    <sheet name="00 - VRN" sheetId="2" r:id="rId2"/>
    <sheet name="01 - Demolice_Mateřské ce..." sheetId="3" r:id="rId3"/>
    <sheet name="02 - Demolice_Objekt vyba..." sheetId="4" r:id="rId4"/>
    <sheet name="03 - Demolice_Venkovní ob..." sheetId="5" r:id="rId5"/>
    <sheet name="Pokyny pro vyplnění" sheetId="6" r:id="rId6"/>
  </sheets>
  <definedNames>
    <definedName name="_xlnm._FilterDatabase" localSheetId="1" hidden="1">'00 - VRN'!$C$80:$K$80</definedName>
    <definedName name="_xlnm._FilterDatabase" localSheetId="2" hidden="1">'01 - Demolice_Mateřské ce...'!$C$80:$K$80</definedName>
    <definedName name="_xlnm._FilterDatabase" localSheetId="3" hidden="1">'02 - Demolice_Objekt vyba...'!$C$80:$K$80</definedName>
    <definedName name="_xlnm._FilterDatabase" localSheetId="4" hidden="1">'03 - Demolice_Venkovní ob...'!$C$78:$K$78</definedName>
    <definedName name="_xlnm.Print_Titles" localSheetId="1">'00 - VRN'!$80:$80</definedName>
    <definedName name="_xlnm.Print_Titles" localSheetId="2">'01 - Demolice_Mateřské ce...'!$80:$80</definedName>
    <definedName name="_xlnm.Print_Titles" localSheetId="3">'02 - Demolice_Objekt vyba...'!$80:$80</definedName>
    <definedName name="_xlnm.Print_Titles" localSheetId="4">'03 - Demolice_Venkovní ob...'!$78:$78</definedName>
    <definedName name="_xlnm.Print_Titles" localSheetId="0">'Rekapitulace stavby'!$49:$49</definedName>
    <definedName name="_xlnm.Print_Area" localSheetId="1">'00 - VRN'!$C$4:$J$36,'00 - VRN'!$C$42:$J$62,'00 - VRN'!$C$68:$K$94</definedName>
    <definedName name="_xlnm.Print_Area" localSheetId="2">'01 - Demolice_Mateřské ce...'!$C$4:$J$36,'01 - Demolice_Mateřské ce...'!$C$42:$J$62,'01 - Demolice_Mateřské ce...'!$C$68:$K$106</definedName>
    <definedName name="_xlnm.Print_Area" localSheetId="3">'02 - Demolice_Objekt vyba...'!$C$4:$J$36,'02 - Demolice_Objekt vyba...'!$C$42:$J$62,'02 - Demolice_Objekt vyba...'!$C$68:$K$106</definedName>
    <definedName name="_xlnm.Print_Area" localSheetId="4">'03 - Demolice_Venkovní ob...'!$C$4:$J$36,'03 - Demolice_Venkovní ob...'!$C$42:$J$60,'03 - Demolice_Venkovní ob...'!$C$66:$K$106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</definedNames>
  <calcPr fullCalcOnLoad="1"/>
</workbook>
</file>

<file path=xl/sharedStrings.xml><?xml version="1.0" encoding="utf-8"?>
<sst xmlns="http://schemas.openxmlformats.org/spreadsheetml/2006/main" count="2055" uniqueCount="468">
  <si>
    <t>Export VZ</t>
  </si>
  <si>
    <t>List obsahuje:</t>
  </si>
  <si>
    <t>3.0</t>
  </si>
  <si>
    <t>ZAMOK</t>
  </si>
  <si>
    <t>False</t>
  </si>
  <si>
    <t>{50431834-ec1e-44af-9575-fff0e2051f00}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</si>
  <si>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</si>
  <si>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</si>
  <si>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</si>
  <si>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</si>
  <si>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</si>
  <si>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</si>
  <si>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</si>
  <si>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</si>
  <si>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</si>
  <si>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</si>
  <si>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</si>
  <si>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Čakovice - bourací práce</t>
  </si>
  <si>
    <t>0,1</t>
  </si>
  <si>
    <t>KSO:</t>
  </si>
  <si>
    <t/>
  </si>
  <si>
    <t>CC-CZ:</t>
  </si>
  <si>
    <t>1</t>
  </si>
  <si>
    <t>Místo:</t>
  </si>
  <si>
    <t>k.ú. Čakovice</t>
  </si>
  <si>
    <t>Datum:</t>
  </si>
  <si>
    <t>31.05.2016</t>
  </si>
  <si>
    <t>10</t>
  </si>
  <si>
    <t>CZ-CPV:</t>
  </si>
  <si>
    <t>45111000-8</t>
  </si>
  <si>
    <t>CZ-CPA:</t>
  </si>
  <si>
    <t>43.11</t>
  </si>
  <si>
    <t>100</t>
  </si>
  <si>
    <t>Zadavatel:</t>
  </si>
  <si>
    <t>IČ:</t>
  </si>
  <si>
    <t>00231291</t>
  </si>
  <si>
    <t xml:space="preserve">MĚSTSKÁ ČÁST PRAHA - ČAKOVICE </t>
  </si>
  <si>
    <t>DIČ:</t>
  </si>
  <si>
    <t>CZ00231291</t>
  </si>
  <si>
    <t>Uchazeč:</t>
  </si>
  <si>
    <t>Vyplň údaj</t>
  </si>
  <si>
    <t>Projektant:</t>
  </si>
  <si>
    <t>250 76 655</t>
  </si>
  <si>
    <t>GREBNER, spol. s r.o.</t>
  </si>
  <si>
    <t>True</t>
  </si>
  <si>
    <t>Poznámka:</t>
  </si>
  <si>
    <t>Podklady pro zpracování rozpočtu:
1) Projektová dokumentace bouracích prací k datu 04/2016 zpracovaná společností Grebner, HIP ing. Dagmar Selicharová.
2) Fotodokumentace projektanta.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</si>
  <si>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</si>
  <si>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</si>
  <si>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</si>
  <si>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</si>
  <si>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</si>
  <si>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</si>
  <si>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</si>
  <si>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</si>
  <si>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</si>
  <si>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</si>
  <si>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</si>
  <si>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</si>
  <si>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</si>
  <si>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</si>
  <si>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</si>
  <si>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</si>
  <si>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</si>
  <si>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</si>
  <si>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</si>
  <si>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</si>
  <si>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</si>
  <si>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</si>
  <si>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</si>
  <si>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</si>
  <si>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</si>
  <si>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</si>
  <si>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</si>
  <si>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</si>
  <si>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</si>
  <si>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</si>
  <si>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</si>
  <si>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</si>
  <si>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</si>
  <si>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</si>
  <si>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</si>
  <si>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</si>
  <si>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</si>
  <si>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</si>
  <si>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</t>
  </si>
  <si>
    <t>VRN</t>
  </si>
  <si>
    <t>VON</t>
  </si>
  <si>
    <t>{c4990bee-01c7-46cc-ad9e-0159579c7e41}</t>
  </si>
  <si>
    <t>2</t>
  </si>
  <si>
    <t>01</t>
  </si>
  <si>
    <t>Demolice_Mateřské centrum</t>
  </si>
  <si>
    <t>STA</t>
  </si>
  <si>
    <t>{e1937067-f7b1-4fc9-8fad-220c7368988c}</t>
  </si>
  <si>
    <t>02</t>
  </si>
  <si>
    <t>Demolice_Objekt vybavenosti</t>
  </si>
  <si>
    <t>{55adf8f6-48e6-49d1-9917-2d020b401eee}</t>
  </si>
  <si>
    <t>03</t>
  </si>
  <si>
    <t>Demolice_Venkovní objekty</t>
  </si>
  <si>
    <t>{f7e65784-1389-4c22-a4be-da85390959ef}</t>
  </si>
  <si>
    <t>Zpět na list:</t>
  </si>
  <si>
    <t>KRYCÍ LIST SOUPISU</t>
  </si>
  <si>
    <t>Objekt:</t>
  </si>
  <si>
    <t>00 - VRN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</si>
  <si>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</si>
  <si>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</si>
  <si>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</si>
  <si>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</si>
  <si>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</si>
  <si>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</si>
  <si>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</si>
  <si>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</si>
  <si>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</si>
  <si>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</si>
  <si>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</si>
  <si>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</si>
  <si>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</si>
  <si>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</si>
  <si>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</si>
  <si>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</si>
  <si>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</si>
  <si>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</si>
  <si>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</si>
  <si>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</si>
  <si>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</si>
  <si>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</si>
  <si>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</si>
  <si>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</si>
  <si>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Vedlejší rozpočtové náklady</t>
  </si>
  <si>
    <t>5</t>
  </si>
  <si>
    <t>ROZPOCET</t>
  </si>
  <si>
    <t>VRN2</t>
  </si>
  <si>
    <t>Příprava staveniště</t>
  </si>
  <si>
    <t>K</t>
  </si>
  <si>
    <t>023002000</t>
  </si>
  <si>
    <t>Hlavní tituly průvodních činností a nákladů příprava staveniště odstranění materiálů a konstrukcí</t>
  </si>
  <si>
    <t>kpl</t>
  </si>
  <si>
    <t>CS ÚRS 2016 01</t>
  </si>
  <si>
    <t>1024</t>
  </si>
  <si>
    <t>-484365683</t>
  </si>
  <si>
    <t>VRN3</t>
  </si>
  <si>
    <t>Zařízení staveniště</t>
  </si>
  <si>
    <t>030001000</t>
  </si>
  <si>
    <t>Základní rozdělení průvodních činností a nákladů zařízení staveniště</t>
  </si>
  <si>
    <t>-1506511738</t>
  </si>
  <si>
    <t>3</t>
  </si>
  <si>
    <t>030-01R</t>
  </si>
  <si>
    <t>-2138268691</t>
  </si>
  <si>
    <t>4</t>
  </si>
  <si>
    <t>034-01R</t>
  </si>
  <si>
    <t>Zařízení staveniště zabezpečení staveniště oplocení staveniště</t>
  </si>
  <si>
    <t>-672110533</t>
  </si>
  <si>
    <t>034-02R</t>
  </si>
  <si>
    <t>1778160098</t>
  </si>
  <si>
    <t>6</t>
  </si>
  <si>
    <t>034-03R</t>
  </si>
  <si>
    <t>-1814941052</t>
  </si>
  <si>
    <t>VRN6</t>
  </si>
  <si>
    <t>Územní vlivy</t>
  </si>
  <si>
    <t>7</t>
  </si>
  <si>
    <t>062-R01</t>
  </si>
  <si>
    <t>Územní vlivy ztížené dopravní podmínky použití nezvyklých dopravních prostředků</t>
  </si>
  <si>
    <t>-39204066</t>
  </si>
  <si>
    <t>VRN7</t>
  </si>
  <si>
    <t>Provozní vlivy</t>
  </si>
  <si>
    <t>8</t>
  </si>
  <si>
    <t>079002000</t>
  </si>
  <si>
    <t>Hlavní tituly průvodních činností a nákladů provozní vlivy ostatní provozní vlivy</t>
  </si>
  <si>
    <t>28059161</t>
  </si>
  <si>
    <t>01 - Demolice_Mateřské centrum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</si>
  <si>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</si>
  <si>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</si>
  <si>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</si>
  <si>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</si>
  <si>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HZS - Hodinové zúčtovací sazby</t>
  </si>
  <si>
    <t>HSV</t>
  </si>
  <si>
    <t>Práce a dodávky HSV</t>
  </si>
  <si>
    <t>Zemní práce</t>
  </si>
  <si>
    <t>181-R01</t>
  </si>
  <si>
    <t>Úprava pláně vyrovnáním výškových rozdílů v hornině tř. 1 až 4 bez zhutnění</t>
  </si>
  <si>
    <t>m2</t>
  </si>
  <si>
    <t>-348920924</t>
  </si>
  <si>
    <t>9</t>
  </si>
  <si>
    <t>Ostatní konstrukce a práce, bourání</t>
  </si>
  <si>
    <t>961044111</t>
  </si>
  <si>
    <t>Bourání základů z betonu prostého</t>
  </si>
  <si>
    <t>m3</t>
  </si>
  <si>
    <t>-825753491</t>
  </si>
  <si>
    <t>VV</t>
  </si>
  <si>
    <t>"odhad" (9,4*2+7,7+7,5*2)*0,4*0,8</t>
  </si>
  <si>
    <t>981011313</t>
  </si>
  <si>
    <t>Demolice budov postupným rozebíráním z cihel, kamene, smíšeného nebo hrázděného zdiva, tvárnic na maltu vápennou nebo vápenocementovou s podílem konstrukcí přes 15 do 20 %</t>
  </si>
  <si>
    <t>-1204923172</t>
  </si>
  <si>
    <t>"OP" 60,16+209</t>
  </si>
  <si>
    <t>" Konstrukce tl.300 - 46 m3"</t>
  </si>
  <si>
    <t>" Konstrukce tl.100 - 1,8 m3"</t>
  </si>
  <si>
    <t>" (46+1,8)/256,6 = 18%"</t>
  </si>
  <si>
    <t>981-01R</t>
  </si>
  <si>
    <t xml:space="preserve">Odpojení objektů od přípojek inženýrských sítí a rozvodů el. energie </t>
  </si>
  <si>
    <t>-754128044</t>
  </si>
  <si>
    <t>997</t>
  </si>
  <si>
    <t>Přesun sutě</t>
  </si>
  <si>
    <t>997006512</t>
  </si>
  <si>
    <t>Vodorovná doprava suti na skládku s naložením na dopravní prostředek a složením přes 100 m do 1 km</t>
  </si>
  <si>
    <t>t</t>
  </si>
  <si>
    <t>-1381954921</t>
  </si>
  <si>
    <t>997006519</t>
  </si>
  <si>
    <t>Vodorovná doprava suti na skládku s naložením na dopravní prostředek a složením Příplatek k ceně za každý další i započatý 1 km</t>
  </si>
  <si>
    <t>-1623412574</t>
  </si>
  <si>
    <t>121,116*11 'Přepočtené koeficientem množství</t>
  </si>
  <si>
    <t>997006551</t>
  </si>
  <si>
    <t>Hrubé urovnání suti na skládce bez zhutnění</t>
  </si>
  <si>
    <t>-65706878</t>
  </si>
  <si>
    <t>997013801</t>
  </si>
  <si>
    <t>Poplatek za uložení stavebního odpadu na skládce (skládkovné) betonového</t>
  </si>
  <si>
    <t>101007965</t>
  </si>
  <si>
    <t>997013803</t>
  </si>
  <si>
    <t>Poplatek za uložení stavebního odpadu na skládce (skládkovné) z keramických materiálů</t>
  </si>
  <si>
    <t>-1188051400</t>
  </si>
  <si>
    <t>121,116-26,56-1,5</t>
  </si>
  <si>
    <t>997013831</t>
  </si>
  <si>
    <t>Poplatek za uložení stavebního odpadu na skládce (skládkovné) směsného</t>
  </si>
  <si>
    <t>2047733390</t>
  </si>
  <si>
    <t>HZS</t>
  </si>
  <si>
    <t>Hodinové zúčtovací sazby</t>
  </si>
  <si>
    <t>11</t>
  </si>
  <si>
    <t>HZS1291</t>
  </si>
  <si>
    <t>Hodinové zúčtovací sazby profesí HSV zemní a pomocné práce pomocný stavební dělník</t>
  </si>
  <si>
    <t>hod</t>
  </si>
  <si>
    <t>512</t>
  </si>
  <si>
    <t>-1944682305</t>
  </si>
  <si>
    <t xml:space="preserve"> vyklízení objektů před zahájením demolic - odhad</t>
  </si>
  <si>
    <t>80</t>
  </si>
  <si>
    <t>02 - Demolice_Objekt vybavenosti</t>
  </si>
  <si>
    <t>"odhad" (26*2+3,9+4,8+4,8)*0,4*0,8</t>
  </si>
  <si>
    <t>-87810366</t>
  </si>
  <si>
    <t>"OP" 216,3+58</t>
  </si>
  <si>
    <t>" Konstrukce tl.300 - 11,5 m3"</t>
  </si>
  <si>
    <t>" Konstrukce tl.400 - 38,6 m3"</t>
  </si>
  <si>
    <t>" (11,5+38,6)/274,3 = 18%"</t>
  </si>
  <si>
    <t>348804944</t>
  </si>
  <si>
    <t>138,275*11 'Přepočtené koeficientem množství</t>
  </si>
  <si>
    <t>96,005-1</t>
  </si>
  <si>
    <t>vyklízení objektu před zahájením demolic - odhad</t>
  </si>
  <si>
    <t>03 - Demolice_Venkovní objekty</t>
  </si>
  <si>
    <t>649806804</t>
  </si>
  <si>
    <t>odhady</t>
  </si>
  <si>
    <t>"zeď"  14,4*0,5*0,8</t>
  </si>
  <si>
    <t>"pergola a zahradní domek"  7*0,3*0,3*0,8 + 2*2,5*0,15</t>
  </si>
  <si>
    <t>Součet</t>
  </si>
  <si>
    <t>962032231</t>
  </si>
  <si>
    <t>Bourání zdiva nadzákladového z cihel nebo tvárnic z cihel pálených nebo vápenopískových, na maltu vápennou nebo vápenocementovou, objemu přes 1 m3</t>
  </si>
  <si>
    <t>-31951301</t>
  </si>
  <si>
    <t>"Ohradní zed"  13,4*2*0,3+2*0,5*0,5*2+2*0,3*0,2*1</t>
  </si>
  <si>
    <t>981 R01</t>
  </si>
  <si>
    <t>Odborné rozebrání stávajících herních prvků pro opětovné použití včetně naložení na dopravní prostředek</t>
  </si>
  <si>
    <t>soub</t>
  </si>
  <si>
    <t>-432117715</t>
  </si>
  <si>
    <t>981011112.1</t>
  </si>
  <si>
    <t>Demolice budov postupným rozebíráním dřevěných ostatních, oboustranně obitých, případně omítnutých</t>
  </si>
  <si>
    <t>1174411865</t>
  </si>
  <si>
    <t>2*5,4*2,5</t>
  </si>
  <si>
    <t>981011112.2</t>
  </si>
  <si>
    <t>-1916555226</t>
  </si>
  <si>
    <t>3,5*2,3*2,5</t>
  </si>
  <si>
    <t>204890028</t>
  </si>
  <si>
    <t>na skládku</t>
  </si>
  <si>
    <t>40,478-10,462</t>
  </si>
  <si>
    <t>-1345418106</t>
  </si>
  <si>
    <t>28,008</t>
  </si>
  <si>
    <t>28,008*11 'Přepočtené koeficientem množství</t>
  </si>
  <si>
    <t>-1456899966</t>
  </si>
  <si>
    <t>997013501</t>
  </si>
  <si>
    <t>Odvoz suti a vybouraných hmot na skládku nebo meziskládku se složením, na vzdálenost do 1 km</t>
  </si>
  <si>
    <t>-347889518</t>
  </si>
  <si>
    <t>herní prvky pro uskladnění</t>
  </si>
  <si>
    <t>5,994+4,468</t>
  </si>
  <si>
    <t>1257095557</t>
  </si>
  <si>
    <t>977405320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</si>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</sst>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6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20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u val="single"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505050"/>
      <name val="Trebuchet MS"/>
      <family val="0"/>
    </font>
    <font>
      <sz val="8"/>
      <color rgb="FF800080"/>
      <name val="Trebuchet MS"/>
      <family val="0"/>
    </font>
    <font>
      <sz val="8"/>
      <color rgb="FFFF0000"/>
      <name val="Trebuchet MS"/>
      <family val="0"/>
    </font>
    <font>
      <sz val="8"/>
      <color rgb="FFFAE682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b/>
      <sz val="12"/>
      <color rgb="FF800000"/>
      <name val="Trebuchet MS"/>
      <family val="0"/>
    </font>
    <font>
      <sz val="9"/>
      <color rgb="FF000000"/>
      <name val="Trebuchet MS"/>
      <family val="0"/>
    </font>
    <font>
      <sz val="8"/>
      <color rgb="FF960000"/>
      <name val="Trebuchet MS"/>
      <family val="0"/>
    </font>
    <font>
      <sz val="7"/>
      <color rgb="FF969696"/>
      <name val="Trebuchet MS"/>
      <family val="0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7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82" fillId="0" borderId="0" xfId="0" applyFont="1" applyBorder="1" applyAlignment="1" applyProtection="1">
      <alignment horizontal="left" vertical="center"/>
      <protection/>
    </xf>
    <xf numFmtId="0" fontId="3" fillId="2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right" vertical="center"/>
      <protection/>
    </xf>
    <xf numFmtId="0" fontId="72" fillId="0" borderId="13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72" fillId="0" borderId="14" xfId="0" applyFont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8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 applyProtection="1">
      <alignment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82" fillId="0" borderId="26" xfId="0" applyFont="1" applyBorder="1" applyAlignment="1" applyProtection="1">
      <alignment horizontal="center" vertical="center" wrapText="1"/>
      <protection/>
    </xf>
    <xf numFmtId="0" fontId="82" fillId="0" borderId="27" xfId="0" applyFont="1" applyBorder="1" applyAlignment="1" applyProtection="1">
      <alignment horizontal="center" vertical="center" wrapText="1"/>
      <protection/>
    </xf>
    <xf numFmtId="0" fontId="82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83" fillId="0" borderId="0" xfId="0" applyFont="1" applyAlignment="1" applyProtection="1">
      <alignment horizontal="left" vertical="center"/>
      <protection/>
    </xf>
    <xf numFmtId="0" fontId="8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84" fillId="0" borderId="30" xfId="0" applyNumberFormat="1" applyFont="1" applyBorder="1" applyAlignment="1" applyProtection="1">
      <alignment vertical="center"/>
      <protection/>
    </xf>
    <xf numFmtId="4" fontId="84" fillId="0" borderId="0" xfId="0" applyNumberFormat="1" applyFont="1" applyBorder="1" applyAlignment="1" applyProtection="1">
      <alignment vertical="center"/>
      <protection/>
    </xf>
    <xf numFmtId="166" fontId="84" fillId="0" borderId="0" xfId="0" applyNumberFormat="1" applyFont="1" applyBorder="1" applyAlignment="1" applyProtection="1">
      <alignment vertical="center"/>
      <protection/>
    </xf>
    <xf numFmtId="4" fontId="84" fillId="0" borderId="2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13" xfId="0" applyFont="1" applyBorder="1" applyAlignment="1" applyProtection="1">
      <alignment vertical="center"/>
      <protection/>
    </xf>
    <xf numFmtId="0" fontId="85" fillId="0" borderId="0" xfId="0" applyFont="1" applyAlignment="1" applyProtection="1">
      <alignment vertical="center"/>
      <protection/>
    </xf>
    <xf numFmtId="0" fontId="8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4" fontId="87" fillId="0" borderId="30" xfId="0" applyNumberFormat="1" applyFont="1" applyBorder="1" applyAlignment="1" applyProtection="1">
      <alignment vertical="center"/>
      <protection/>
    </xf>
    <xf numFmtId="4" fontId="87" fillId="0" borderId="0" xfId="0" applyNumberFormat="1" applyFont="1" applyBorder="1" applyAlignment="1" applyProtection="1">
      <alignment vertical="center"/>
      <protection/>
    </xf>
    <xf numFmtId="166" fontId="87" fillId="0" borderId="0" xfId="0" applyNumberFormat="1" applyFont="1" applyBorder="1" applyAlignment="1" applyProtection="1">
      <alignment vertical="center"/>
      <protection/>
    </xf>
    <xf numFmtId="4" fontId="87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87" fillId="0" borderId="31" xfId="0" applyNumberFormat="1" applyFont="1" applyBorder="1" applyAlignment="1" applyProtection="1">
      <alignment vertical="center"/>
      <protection/>
    </xf>
    <xf numFmtId="4" fontId="87" fillId="0" borderId="32" xfId="0" applyNumberFormat="1" applyFont="1" applyBorder="1" applyAlignment="1" applyProtection="1">
      <alignment vertical="center"/>
      <protection/>
    </xf>
    <xf numFmtId="166" fontId="87" fillId="0" borderId="32" xfId="0" applyNumberFormat="1" applyFont="1" applyBorder="1" applyAlignment="1" applyProtection="1">
      <alignment vertical="center"/>
      <protection/>
    </xf>
    <xf numFmtId="4" fontId="87" fillId="0" borderId="3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2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83" fillId="0" borderId="0" xfId="0" applyNumberFormat="1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right" vertical="center"/>
      <protection locked="0"/>
    </xf>
    <xf numFmtId="4" fontId="72" fillId="0" borderId="0" xfId="0" applyNumberFormat="1" applyFont="1" applyBorder="1" applyAlignment="1" applyProtection="1">
      <alignment vertical="center"/>
      <protection/>
    </xf>
    <xf numFmtId="164" fontId="72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vertical="center"/>
      <protection locked="0"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0" fillId="35" borderId="35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 locked="0"/>
    </xf>
    <xf numFmtId="0" fontId="3" fillId="35" borderId="0" xfId="0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88" fillId="0" borderId="0" xfId="0" applyFont="1" applyBorder="1" applyAlignment="1" applyProtection="1">
      <alignment horizontal="left" vertical="center"/>
      <protection/>
    </xf>
    <xf numFmtId="0" fontId="73" fillId="0" borderId="13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0" fontId="73" fillId="0" borderId="32" xfId="0" applyFont="1" applyBorder="1" applyAlignment="1" applyProtection="1">
      <alignment horizontal="left" vertical="center"/>
      <protection/>
    </xf>
    <xf numFmtId="0" fontId="73" fillId="0" borderId="32" xfId="0" applyFont="1" applyBorder="1" applyAlignment="1" applyProtection="1">
      <alignment vertical="center"/>
      <protection/>
    </xf>
    <xf numFmtId="0" fontId="73" fillId="0" borderId="32" xfId="0" applyFont="1" applyBorder="1" applyAlignment="1" applyProtection="1">
      <alignment vertical="center"/>
      <protection locked="0"/>
    </xf>
    <xf numFmtId="4" fontId="73" fillId="0" borderId="32" xfId="0" applyNumberFormat="1" applyFont="1" applyBorder="1" applyAlignment="1" applyProtection="1">
      <alignment vertical="center"/>
      <protection/>
    </xf>
    <xf numFmtId="0" fontId="73" fillId="0" borderId="14" xfId="0" applyFont="1" applyBorder="1" applyAlignment="1" applyProtection="1">
      <alignment vertical="center"/>
      <protection/>
    </xf>
    <xf numFmtId="0" fontId="74" fillId="0" borderId="13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4" fillId="0" borderId="32" xfId="0" applyFont="1" applyBorder="1" applyAlignment="1" applyProtection="1">
      <alignment horizontal="left" vertical="center"/>
      <protection/>
    </xf>
    <xf numFmtId="0" fontId="74" fillId="0" borderId="32" xfId="0" applyFont="1" applyBorder="1" applyAlignment="1" applyProtection="1">
      <alignment vertical="center"/>
      <protection/>
    </xf>
    <xf numFmtId="0" fontId="74" fillId="0" borderId="32" xfId="0" applyFont="1" applyBorder="1" applyAlignment="1" applyProtection="1">
      <alignment vertical="center"/>
      <protection locked="0"/>
    </xf>
    <xf numFmtId="4" fontId="74" fillId="0" borderId="32" xfId="0" applyNumberFormat="1" applyFont="1" applyBorder="1" applyAlignment="1" applyProtection="1">
      <alignment vertical="center"/>
      <protection/>
    </xf>
    <xf numFmtId="0" fontId="74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82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35" borderId="26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89" fillId="35" borderId="27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4" fontId="83" fillId="0" borderId="0" xfId="0" applyNumberFormat="1" applyFont="1" applyAlignment="1" applyProtection="1">
      <alignment/>
      <protection/>
    </xf>
    <xf numFmtId="166" fontId="90" fillId="0" borderId="22" xfId="0" applyNumberFormat="1" applyFont="1" applyBorder="1" applyAlignment="1" applyProtection="1">
      <alignment/>
      <protection/>
    </xf>
    <xf numFmtId="166" fontId="90" fillId="0" borderId="23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75" fillId="0" borderId="13" xfId="0" applyFont="1" applyBorder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75" fillId="0" borderId="0" xfId="0" applyFont="1" applyAlignment="1" applyProtection="1">
      <alignment horizontal="left"/>
      <protection/>
    </xf>
    <xf numFmtId="0" fontId="73" fillId="0" borderId="0" xfId="0" applyFont="1" applyAlignment="1" applyProtection="1">
      <alignment horizontal="left"/>
      <protection/>
    </xf>
    <xf numFmtId="0" fontId="75" fillId="0" borderId="0" xfId="0" applyFont="1" applyAlignment="1" applyProtection="1">
      <alignment/>
      <protection locked="0"/>
    </xf>
    <xf numFmtId="4" fontId="73" fillId="0" borderId="0" xfId="0" applyNumberFormat="1" applyFont="1" applyAlignment="1" applyProtection="1">
      <alignment/>
      <protection/>
    </xf>
    <xf numFmtId="0" fontId="75" fillId="0" borderId="13" xfId="0" applyFont="1" applyBorder="1" applyAlignment="1">
      <alignment/>
    </xf>
    <xf numFmtId="0" fontId="75" fillId="0" borderId="3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166" fontId="75" fillId="0" borderId="0" xfId="0" applyNumberFormat="1" applyFont="1" applyBorder="1" applyAlignment="1" applyProtection="1">
      <alignment/>
      <protection/>
    </xf>
    <xf numFmtId="166" fontId="75" fillId="0" borderId="24" xfId="0" applyNumberFormat="1" applyFont="1" applyBorder="1" applyAlignment="1" applyProtection="1">
      <alignment/>
      <protection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4" fontId="75" fillId="0" borderId="0" xfId="0" applyNumberFormat="1" applyFont="1" applyAlignment="1">
      <alignment vertical="center"/>
    </xf>
    <xf numFmtId="0" fontId="75" fillId="0" borderId="0" xfId="0" applyFont="1" applyBorder="1" applyAlignment="1" applyProtection="1">
      <alignment horizontal="left"/>
      <protection/>
    </xf>
    <xf numFmtId="0" fontId="74" fillId="0" borderId="0" xfId="0" applyFont="1" applyBorder="1" applyAlignment="1" applyProtection="1">
      <alignment horizontal="left"/>
      <protection/>
    </xf>
    <xf numFmtId="4" fontId="74" fillId="0" borderId="0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7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2" fillId="23" borderId="36" xfId="0" applyFont="1" applyFill="1" applyBorder="1" applyAlignment="1" applyProtection="1">
      <alignment horizontal="left" vertical="center"/>
      <protection locked="0"/>
    </xf>
    <xf numFmtId="0" fontId="72" fillId="0" borderId="0" xfId="0" applyFont="1" applyBorder="1" applyAlignment="1" applyProtection="1">
      <alignment horizontal="center" vertical="center"/>
      <protection/>
    </xf>
    <xf numFmtId="166" fontId="72" fillId="0" borderId="0" xfId="0" applyNumberFormat="1" applyFont="1" applyBorder="1" applyAlignment="1" applyProtection="1">
      <alignment vertical="center"/>
      <protection/>
    </xf>
    <xf numFmtId="166" fontId="72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2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vertical="center"/>
      <protection/>
    </xf>
    <xf numFmtId="166" fontId="72" fillId="0" borderId="32" xfId="0" applyNumberFormat="1" applyFont="1" applyBorder="1" applyAlignment="1" applyProtection="1">
      <alignment vertical="center"/>
      <protection/>
    </xf>
    <xf numFmtId="166" fontId="72" fillId="0" borderId="33" xfId="0" applyNumberFormat="1" applyFont="1" applyBorder="1" applyAlignment="1" applyProtection="1">
      <alignment vertical="center"/>
      <protection/>
    </xf>
    <xf numFmtId="0" fontId="76" fillId="0" borderId="13" xfId="0" applyFont="1" applyBorder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91" fillId="0" borderId="0" xfId="0" applyFont="1" applyBorder="1" applyAlignment="1" applyProtection="1">
      <alignment horizontal="left" vertical="center"/>
      <protection/>
    </xf>
    <xf numFmtId="0" fontId="76" fillId="0" borderId="0" xfId="0" applyFont="1" applyBorder="1" applyAlignment="1" applyProtection="1">
      <alignment horizontal="left" vertical="center"/>
      <protection/>
    </xf>
    <xf numFmtId="0" fontId="76" fillId="0" borderId="0" xfId="0" applyFont="1" applyBorder="1" applyAlignment="1" applyProtection="1">
      <alignment horizontal="left" vertical="center" wrapText="1"/>
      <protection/>
    </xf>
    <xf numFmtId="167" fontId="76" fillId="0" borderId="0" xfId="0" applyNumberFormat="1" applyFont="1" applyBorder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 locked="0"/>
    </xf>
    <xf numFmtId="0" fontId="76" fillId="0" borderId="13" xfId="0" applyFont="1" applyBorder="1" applyAlignment="1">
      <alignment vertical="center"/>
    </xf>
    <xf numFmtId="0" fontId="76" fillId="0" borderId="3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6" fillId="0" borderId="24" xfId="0" applyFont="1" applyBorder="1" applyAlignment="1" applyProtection="1">
      <alignment vertical="center"/>
      <protection/>
    </xf>
    <xf numFmtId="0" fontId="76" fillId="0" borderId="0" xfId="0" applyFont="1" applyAlignment="1">
      <alignment horizontal="left" vertical="center"/>
    </xf>
    <xf numFmtId="0" fontId="91" fillId="0" borderId="0" xfId="0" applyFont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center" wrapText="1"/>
      <protection/>
    </xf>
    <xf numFmtId="167" fontId="76" fillId="0" borderId="0" xfId="0" applyNumberFormat="1" applyFont="1" applyAlignment="1" applyProtection="1">
      <alignment vertical="center"/>
      <protection/>
    </xf>
    <xf numFmtId="0" fontId="77" fillId="0" borderId="13" xfId="0" applyFont="1" applyBorder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horizontal="left" vertical="center"/>
      <protection/>
    </xf>
    <xf numFmtId="0" fontId="77" fillId="0" borderId="0" xfId="0" applyFont="1" applyAlignment="1" applyProtection="1">
      <alignment horizontal="left" vertical="center" wrapText="1"/>
      <protection/>
    </xf>
    <xf numFmtId="0" fontId="77" fillId="0" borderId="0" xfId="0" applyFont="1" applyAlignment="1" applyProtection="1">
      <alignment horizontal="left" vertical="center"/>
      <protection/>
    </xf>
    <xf numFmtId="0" fontId="77" fillId="0" borderId="0" xfId="0" applyFont="1" applyAlignment="1" applyProtection="1">
      <alignment vertical="center"/>
      <protection locked="0"/>
    </xf>
    <xf numFmtId="0" fontId="77" fillId="0" borderId="13" xfId="0" applyFont="1" applyBorder="1" applyAlignment="1">
      <alignment vertical="center"/>
    </xf>
    <xf numFmtId="0" fontId="77" fillId="0" borderId="30" xfId="0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vertical="center"/>
      <protection/>
    </xf>
    <xf numFmtId="0" fontId="77" fillId="0" borderId="24" xfId="0" applyFont="1" applyBorder="1" applyAlignment="1" applyProtection="1">
      <alignment vertical="center"/>
      <protection/>
    </xf>
    <xf numFmtId="0" fontId="77" fillId="0" borderId="0" xfId="0" applyFont="1" applyAlignment="1">
      <alignment horizontal="left" vertical="center"/>
    </xf>
    <xf numFmtId="0" fontId="77" fillId="0" borderId="0" xfId="0" applyFont="1" applyBorder="1" applyAlignment="1" applyProtection="1">
      <alignment horizontal="left" vertical="center"/>
      <protection/>
    </xf>
    <xf numFmtId="0" fontId="77" fillId="0" borderId="0" xfId="0" applyFont="1" applyBorder="1" applyAlignment="1" applyProtection="1">
      <alignment horizontal="left" vertical="center" wrapText="1"/>
      <protection/>
    </xf>
    <xf numFmtId="0" fontId="77" fillId="0" borderId="0" xfId="0" applyFont="1" applyBorder="1" applyAlignment="1" applyProtection="1">
      <alignment horizontal="left" vertical="center"/>
      <protection/>
    </xf>
    <xf numFmtId="0" fontId="73" fillId="0" borderId="0" xfId="0" applyFont="1" applyBorder="1" applyAlignment="1" applyProtection="1">
      <alignment horizontal="left"/>
      <protection/>
    </xf>
    <xf numFmtId="4" fontId="73" fillId="0" borderId="0" xfId="0" applyNumberFormat="1" applyFont="1" applyBorder="1" applyAlignment="1" applyProtection="1">
      <alignment/>
      <protection/>
    </xf>
    <xf numFmtId="0" fontId="76" fillId="0" borderId="31" xfId="0" applyFont="1" applyBorder="1" applyAlignment="1" applyProtection="1">
      <alignment vertical="center"/>
      <protection/>
    </xf>
    <xf numFmtId="0" fontId="76" fillId="0" borderId="32" xfId="0" applyFont="1" applyBorder="1" applyAlignment="1" applyProtection="1">
      <alignment vertical="center"/>
      <protection/>
    </xf>
    <xf numFmtId="0" fontId="76" fillId="0" borderId="33" xfId="0" applyFont="1" applyBorder="1" applyAlignment="1" applyProtection="1">
      <alignment vertical="center"/>
      <protection/>
    </xf>
    <xf numFmtId="0" fontId="78" fillId="0" borderId="13" xfId="0" applyFont="1" applyBorder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0" fontId="78" fillId="0" borderId="0" xfId="0" applyFont="1" applyBorder="1" applyAlignment="1" applyProtection="1">
      <alignment horizontal="left" vertical="center"/>
      <protection/>
    </xf>
    <xf numFmtId="0" fontId="78" fillId="0" borderId="0" xfId="0" applyFont="1" applyBorder="1" applyAlignment="1" applyProtection="1">
      <alignment horizontal="left" vertical="center" wrapText="1"/>
      <protection/>
    </xf>
    <xf numFmtId="167" fontId="78" fillId="0" borderId="0" xfId="0" applyNumberFormat="1" applyFont="1" applyBorder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 locked="0"/>
    </xf>
    <xf numFmtId="0" fontId="78" fillId="0" borderId="13" xfId="0" applyFont="1" applyBorder="1" applyAlignment="1">
      <alignment vertical="center"/>
    </xf>
    <xf numFmtId="0" fontId="78" fillId="0" borderId="30" xfId="0" applyFont="1" applyBorder="1" applyAlignment="1" applyProtection="1">
      <alignment vertical="center"/>
      <protection/>
    </xf>
    <xf numFmtId="0" fontId="78" fillId="0" borderId="0" xfId="0" applyFont="1" applyBorder="1" applyAlignment="1" applyProtection="1">
      <alignment vertical="center"/>
      <protection/>
    </xf>
    <xf numFmtId="0" fontId="78" fillId="0" borderId="24" xfId="0" applyFont="1" applyBorder="1" applyAlignment="1" applyProtection="1">
      <alignment vertical="center"/>
      <protection/>
    </xf>
    <xf numFmtId="0" fontId="78" fillId="0" borderId="0" xfId="0" applyFont="1" applyAlignment="1">
      <alignment horizontal="left" vertical="center"/>
    </xf>
    <xf numFmtId="0" fontId="57" fillId="33" borderId="0" xfId="36" applyFill="1" applyAlignment="1" applyProtection="1">
      <alignment/>
      <protection/>
    </xf>
    <xf numFmtId="0" fontId="92" fillId="0" borderId="0" xfId="36" applyFont="1" applyAlignment="1" applyProtection="1">
      <alignment horizontal="center" vertical="center"/>
      <protection/>
    </xf>
    <xf numFmtId="0" fontId="93" fillId="33" borderId="0" xfId="0" applyFont="1" applyFill="1" applyAlignment="1">
      <alignment horizontal="left" vertical="center"/>
    </xf>
    <xf numFmtId="0" fontId="34" fillId="33" borderId="0" xfId="0" applyFont="1" applyFill="1" applyAlignment="1">
      <alignment vertical="center"/>
    </xf>
    <xf numFmtId="0" fontId="94" fillId="33" borderId="0" xfId="36" applyFont="1" applyFill="1" applyAlignment="1" applyProtection="1">
      <alignment vertical="center"/>
      <protection/>
    </xf>
    <xf numFmtId="0" fontId="79" fillId="33" borderId="0" xfId="0" applyFont="1" applyFill="1" applyAlignment="1" applyProtection="1">
      <alignment horizontal="left" vertical="center"/>
      <protection/>
    </xf>
    <xf numFmtId="0" fontId="34" fillId="33" borderId="0" xfId="0" applyFont="1" applyFill="1" applyAlignment="1" applyProtection="1">
      <alignment vertical="center"/>
      <protection/>
    </xf>
    <xf numFmtId="0" fontId="93" fillId="33" borderId="0" xfId="0" applyFont="1" applyFill="1" applyAlignment="1" applyProtection="1">
      <alignment horizontal="left" vertical="center"/>
      <protection/>
    </xf>
    <xf numFmtId="0" fontId="34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25" fillId="0" borderId="0" xfId="47" applyFont="1" applyBorder="1" applyAlignment="1">
      <alignment horizontal="left" vertical="center" wrapText="1"/>
      <protection locked="0"/>
    </xf>
    <xf numFmtId="0" fontId="3" fillId="0" borderId="40" xfId="47" applyFont="1" applyBorder="1" applyAlignment="1">
      <alignment vertical="center" wrapText="1"/>
      <protection locked="0"/>
    </xf>
    <xf numFmtId="0" fontId="3" fillId="0" borderId="0" xfId="47" applyFont="1" applyBorder="1" applyAlignment="1">
      <alignment horizontal="left" vertical="center" wrapText="1"/>
      <protection locked="0"/>
    </xf>
    <xf numFmtId="0" fontId="3" fillId="0" borderId="0" xfId="47" applyFont="1" applyBorder="1" applyAlignment="1">
      <alignment vertical="center" wrapText="1"/>
      <protection locked="0"/>
    </xf>
    <xf numFmtId="0" fontId="3" fillId="0" borderId="0" xfId="47" applyFont="1" applyBorder="1" applyAlignment="1">
      <alignment vertical="center"/>
      <protection locked="0"/>
    </xf>
    <xf numFmtId="0" fontId="3" fillId="0" borderId="0" xfId="47" applyFont="1" applyBorder="1" applyAlignment="1">
      <alignment horizontal="left" vertical="center"/>
      <protection locked="0"/>
    </xf>
    <xf numFmtId="49" fontId="3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34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25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25" fillId="0" borderId="43" xfId="47" applyFont="1" applyBorder="1" applyAlignment="1">
      <alignment horizontal="left" vertical="center"/>
      <protection locked="0"/>
    </xf>
    <xf numFmtId="0" fontId="25" fillId="0" borderId="43" xfId="47" applyFont="1" applyBorder="1" applyAlignment="1">
      <alignment horizontal="center" vertical="center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19" fillId="0" borderId="0" xfId="47" applyFont="1" applyBorder="1" applyAlignment="1">
      <alignment horizontal="left" vertical="center"/>
      <protection locked="0"/>
    </xf>
    <xf numFmtId="0" fontId="3" fillId="0" borderId="0" xfId="47" applyFont="1" applyAlignment="1">
      <alignment horizontal="left" vertical="center"/>
      <protection locked="0"/>
    </xf>
    <xf numFmtId="0" fontId="3" fillId="0" borderId="0" xfId="47" applyFont="1" applyBorder="1" applyAlignment="1">
      <alignment horizontal="center" vertical="center"/>
      <protection locked="0"/>
    </xf>
    <xf numFmtId="0" fontId="3" fillId="0" borderId="40" xfId="47" applyFont="1" applyBorder="1" applyAlignment="1">
      <alignment horizontal="left" vertical="center"/>
      <protection locked="0"/>
    </xf>
    <xf numFmtId="0" fontId="3" fillId="0" borderId="0" xfId="47" applyFont="1" applyFill="1" applyBorder="1" applyAlignment="1">
      <alignment horizontal="left" vertical="center"/>
      <protection locked="0"/>
    </xf>
    <xf numFmtId="0" fontId="3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34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34" fillId="0" borderId="0" xfId="47" applyFont="1" applyBorder="1" applyAlignment="1">
      <alignment horizontal="left"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3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3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3" fillId="0" borderId="40" xfId="47" applyFont="1" applyBorder="1" applyAlignment="1">
      <alignment horizontal="left" vertical="center" wrapText="1"/>
      <protection locked="0"/>
    </xf>
    <xf numFmtId="0" fontId="3" fillId="0" borderId="41" xfId="47" applyFont="1" applyBorder="1" applyAlignment="1">
      <alignment horizontal="left" vertical="center" wrapText="1"/>
      <protection locked="0"/>
    </xf>
    <xf numFmtId="0" fontId="3" fillId="0" borderId="41" xfId="47" applyFont="1" applyBorder="1" applyAlignment="1">
      <alignment horizontal="left" vertical="center"/>
      <protection locked="0"/>
    </xf>
    <xf numFmtId="0" fontId="3" fillId="0" borderId="42" xfId="47" applyFont="1" applyBorder="1" applyAlignment="1">
      <alignment horizontal="left" vertical="center" wrapText="1"/>
      <protection locked="0"/>
    </xf>
    <xf numFmtId="0" fontId="3" fillId="0" borderId="43" xfId="47" applyFont="1" applyBorder="1" applyAlignment="1">
      <alignment horizontal="left" vertical="center" wrapText="1"/>
      <protection locked="0"/>
    </xf>
    <xf numFmtId="0" fontId="3" fillId="0" borderId="44" xfId="47" applyFont="1" applyBorder="1" applyAlignment="1">
      <alignment horizontal="left" vertical="center" wrapText="1"/>
      <protection locked="0"/>
    </xf>
    <xf numFmtId="0" fontId="3" fillId="0" borderId="0" xfId="47" applyFont="1" applyBorder="1" applyAlignment="1">
      <alignment horizontal="left" vertical="top"/>
      <protection locked="0"/>
    </xf>
    <xf numFmtId="0" fontId="3" fillId="0" borderId="0" xfId="47" applyFont="1" applyBorder="1" applyAlignment="1">
      <alignment horizontal="center" vertical="top"/>
      <protection locked="0"/>
    </xf>
    <xf numFmtId="0" fontId="3" fillId="0" borderId="42" xfId="47" applyFont="1" applyBorder="1" applyAlignment="1">
      <alignment horizontal="left" vertical="center"/>
      <protection locked="0"/>
    </xf>
    <xf numFmtId="0" fontId="3" fillId="0" borderId="44" xfId="47" applyFont="1" applyBorder="1" applyAlignment="1">
      <alignment horizontal="left" vertical="center"/>
      <protection locked="0"/>
    </xf>
    <xf numFmtId="0" fontId="5" fillId="0" borderId="0" xfId="47" applyFont="1" applyAlignment="1">
      <alignment vertical="center"/>
      <protection locked="0"/>
    </xf>
    <xf numFmtId="0" fontId="25" fillId="0" borderId="0" xfId="47" applyFont="1" applyBorder="1" applyAlignment="1">
      <alignment vertical="center"/>
      <protection locked="0"/>
    </xf>
    <xf numFmtId="0" fontId="5" fillId="0" borderId="43" xfId="47" applyFont="1" applyBorder="1" applyAlignment="1">
      <alignment vertical="center"/>
      <protection locked="0"/>
    </xf>
    <xf numFmtId="0" fontId="25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3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25" fillId="0" borderId="43" xfId="47" applyFont="1" applyBorder="1" applyAlignment="1">
      <alignment horizontal="left"/>
      <protection locked="0"/>
    </xf>
    <xf numFmtId="0" fontId="5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4" fontId="83" fillId="0" borderId="0" xfId="0" applyNumberFormat="1" applyFont="1" applyAlignment="1" applyProtection="1">
      <alignment horizontal="right" vertical="center"/>
      <protection/>
    </xf>
    <xf numFmtId="4" fontId="8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4" fontId="86" fillId="0" borderId="0" xfId="0" applyNumberFormat="1" applyFont="1" applyAlignment="1" applyProtection="1">
      <alignment vertical="center"/>
      <protection/>
    </xf>
    <xf numFmtId="0" fontId="86" fillId="0" borderId="0" xfId="0" applyFont="1" applyAlignment="1" applyProtection="1">
      <alignment vertical="center"/>
      <protection/>
    </xf>
    <xf numFmtId="0" fontId="85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84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right" vertical="center"/>
      <protection/>
    </xf>
    <xf numFmtId="164" fontId="72" fillId="0" borderId="0" xfId="0" applyNumberFormat="1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vertical="center"/>
      <protection/>
    </xf>
    <xf numFmtId="4" fontId="95" fillId="0" borderId="0" xfId="0" applyNumberFormat="1" applyFont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4" fontId="4" fillId="34" borderId="18" xfId="0" applyNumberFormat="1" applyFont="1" applyFill="1" applyBorder="1" applyAlignment="1" applyProtection="1">
      <alignment vertical="center"/>
      <protection/>
    </xf>
    <xf numFmtId="0" fontId="0" fillId="34" borderId="25" xfId="0" applyFont="1" applyFill="1" applyBorder="1" applyAlignment="1" applyProtection="1">
      <alignment vertical="center"/>
      <protection/>
    </xf>
    <xf numFmtId="0" fontId="95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right" vertical="center"/>
      <protection/>
    </xf>
    <xf numFmtId="0" fontId="82" fillId="0" borderId="0" xfId="0" applyFont="1" applyAlignment="1" applyProtection="1">
      <alignment horizontal="left" vertical="center" wrapText="1"/>
      <protection/>
    </xf>
    <xf numFmtId="0" fontId="94" fillId="33" borderId="0" xfId="36" applyFont="1" applyFill="1" applyAlignment="1" applyProtection="1">
      <alignment vertical="center"/>
      <protection/>
    </xf>
    <xf numFmtId="0" fontId="82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47" applyFont="1" applyBorder="1" applyAlignment="1">
      <alignment horizontal="left" vertical="top"/>
      <protection locked="0"/>
    </xf>
    <xf numFmtId="0" fontId="3" fillId="0" borderId="0" xfId="47" applyFont="1" applyBorder="1" applyAlignment="1">
      <alignment horizontal="left" vertical="center"/>
      <protection locked="0"/>
    </xf>
    <xf numFmtId="0" fontId="13" fillId="0" borderId="0" xfId="47" applyFont="1" applyBorder="1" applyAlignment="1">
      <alignment horizontal="center" vertical="center" wrapText="1"/>
      <protection locked="0"/>
    </xf>
    <xf numFmtId="0" fontId="25" fillId="0" borderId="43" xfId="47" applyFont="1" applyBorder="1" applyAlignment="1">
      <alignment horizontal="left"/>
      <protection locked="0"/>
    </xf>
    <xf numFmtId="0" fontId="3" fillId="0" borderId="0" xfId="47" applyFont="1" applyBorder="1" applyAlignment="1">
      <alignment horizontal="left" vertical="center" wrapText="1"/>
      <protection locked="0"/>
    </xf>
    <xf numFmtId="0" fontId="13" fillId="0" borderId="0" xfId="47" applyFont="1" applyBorder="1" applyAlignment="1">
      <alignment horizontal="center" vertical="center"/>
      <protection locked="0"/>
    </xf>
    <xf numFmtId="49" fontId="3" fillId="0" borderId="0" xfId="47" applyNumberFormat="1" applyFont="1" applyBorder="1" applyAlignment="1">
      <alignment horizontal="left" vertical="center" wrapText="1"/>
      <protection locked="0"/>
    </xf>
    <xf numFmtId="0" fontId="25" fillId="0" borderId="43" xfId="47" applyFont="1" applyBorder="1" applyAlignment="1">
      <alignment horizontal="left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3B1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2F8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497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278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E08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E3B1D.tmp" descr="C:\KROSplusData\System\Temp\radE3B1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E2F88.tmp" descr="C:\KROSplusData\System\Temp\radE2F8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E4974.tmp" descr="C:\KROSplusData\System\Temp\radE497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8278D.tmp" descr="C:\KROSplusData\System\Temp\rad8278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DE08E.tmp" descr="C:\KROSplusData\System\Temp\radDE08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49" t="s">
        <v>0</v>
      </c>
      <c r="B1" s="250"/>
      <c r="C1" s="250"/>
      <c r="D1" s="251" t="s">
        <v>1</v>
      </c>
      <c r="E1" s="250"/>
      <c r="F1" s="250"/>
      <c r="G1" s="250"/>
      <c r="H1" s="250"/>
      <c r="I1" s="250"/>
      <c r="J1" s="250"/>
      <c r="K1" s="248" t="s">
        <v>279</v>
      </c>
      <c r="L1" s="248"/>
      <c r="M1" s="248"/>
      <c r="N1" s="248"/>
      <c r="O1" s="248"/>
      <c r="P1" s="248"/>
      <c r="Q1" s="248"/>
      <c r="R1" s="248"/>
      <c r="S1" s="248"/>
      <c r="T1" s="250"/>
      <c r="U1" s="250"/>
      <c r="V1" s="250"/>
      <c r="W1" s="248" t="s">
        <v>280</v>
      </c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4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363" t="s">
        <v>14</v>
      </c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22"/>
      <c r="AQ5" s="24"/>
      <c r="BE5" s="360" t="s">
        <v>15</v>
      </c>
      <c r="BS5" s="17" t="s">
        <v>6</v>
      </c>
    </row>
    <row r="6" spans="2:71" ht="36.7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65" t="s">
        <v>17</v>
      </c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22"/>
      <c r="AQ6" s="24"/>
      <c r="BE6" s="334"/>
      <c r="BS6" s="17" t="s">
        <v>18</v>
      </c>
    </row>
    <row r="7" spans="2:71" ht="14.2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334"/>
      <c r="BS7" s="17" t="s">
        <v>22</v>
      </c>
    </row>
    <row r="8" spans="2:71" ht="14.2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334"/>
      <c r="BS8" s="17" t="s">
        <v>27</v>
      </c>
    </row>
    <row r="9" spans="2:71" ht="29.25" customHeight="1">
      <c r="B9" s="21"/>
      <c r="C9" s="22"/>
      <c r="D9" s="27" t="s">
        <v>28</v>
      </c>
      <c r="E9" s="22"/>
      <c r="F9" s="22"/>
      <c r="G9" s="22"/>
      <c r="H9" s="22"/>
      <c r="I9" s="22"/>
      <c r="J9" s="22"/>
      <c r="K9" s="32" t="s">
        <v>29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7" t="s">
        <v>30</v>
      </c>
      <c r="AL9" s="22"/>
      <c r="AM9" s="22"/>
      <c r="AN9" s="32" t="s">
        <v>31</v>
      </c>
      <c r="AO9" s="22"/>
      <c r="AP9" s="22"/>
      <c r="AQ9" s="24"/>
      <c r="BE9" s="334"/>
      <c r="BS9" s="17" t="s">
        <v>32</v>
      </c>
    </row>
    <row r="10" spans="2:71" ht="14.25" customHeight="1">
      <c r="B10" s="21"/>
      <c r="C10" s="22"/>
      <c r="D10" s="30" t="s">
        <v>33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34</v>
      </c>
      <c r="AL10" s="22"/>
      <c r="AM10" s="22"/>
      <c r="AN10" s="28" t="s">
        <v>35</v>
      </c>
      <c r="AO10" s="22"/>
      <c r="AP10" s="22"/>
      <c r="AQ10" s="24"/>
      <c r="BE10" s="334"/>
      <c r="BS10" s="17" t="s">
        <v>18</v>
      </c>
    </row>
    <row r="11" spans="2:71" ht="18" customHeight="1">
      <c r="B11" s="21"/>
      <c r="C11" s="22"/>
      <c r="D11" s="22"/>
      <c r="E11" s="28" t="s">
        <v>36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37</v>
      </c>
      <c r="AL11" s="22"/>
      <c r="AM11" s="22"/>
      <c r="AN11" s="28" t="s">
        <v>38</v>
      </c>
      <c r="AO11" s="22"/>
      <c r="AP11" s="22"/>
      <c r="AQ11" s="24"/>
      <c r="BE11" s="334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34"/>
      <c r="BS12" s="17" t="s">
        <v>18</v>
      </c>
    </row>
    <row r="13" spans="2:71" ht="14.25" customHeight="1">
      <c r="B13" s="21"/>
      <c r="C13" s="22"/>
      <c r="D13" s="30" t="s">
        <v>39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34</v>
      </c>
      <c r="AL13" s="22"/>
      <c r="AM13" s="22"/>
      <c r="AN13" s="33" t="s">
        <v>40</v>
      </c>
      <c r="AO13" s="22"/>
      <c r="AP13" s="22"/>
      <c r="AQ13" s="24"/>
      <c r="BE13" s="334"/>
      <c r="BS13" s="17" t="s">
        <v>18</v>
      </c>
    </row>
    <row r="14" spans="2:71" ht="15">
      <c r="B14" s="21"/>
      <c r="C14" s="22"/>
      <c r="D14" s="22"/>
      <c r="E14" s="366" t="s">
        <v>40</v>
      </c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0" t="s">
        <v>37</v>
      </c>
      <c r="AL14" s="22"/>
      <c r="AM14" s="22"/>
      <c r="AN14" s="33" t="s">
        <v>40</v>
      </c>
      <c r="AO14" s="22"/>
      <c r="AP14" s="22"/>
      <c r="AQ14" s="24"/>
      <c r="BE14" s="334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34"/>
      <c r="BS15" s="17" t="s">
        <v>4</v>
      </c>
    </row>
    <row r="16" spans="2:71" ht="14.25" customHeight="1">
      <c r="B16" s="21"/>
      <c r="C16" s="22"/>
      <c r="D16" s="30" t="s">
        <v>41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34</v>
      </c>
      <c r="AL16" s="22"/>
      <c r="AM16" s="22"/>
      <c r="AN16" s="28" t="s">
        <v>42</v>
      </c>
      <c r="AO16" s="22"/>
      <c r="AP16" s="22"/>
      <c r="AQ16" s="24"/>
      <c r="BE16" s="334"/>
      <c r="BS16" s="17" t="s">
        <v>4</v>
      </c>
    </row>
    <row r="17" spans="2:71" ht="18" customHeight="1">
      <c r="B17" s="21"/>
      <c r="C17" s="22"/>
      <c r="D17" s="22"/>
      <c r="E17" s="28" t="s">
        <v>43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37</v>
      </c>
      <c r="AL17" s="22"/>
      <c r="AM17" s="22"/>
      <c r="AN17" s="28" t="s">
        <v>20</v>
      </c>
      <c r="AO17" s="22"/>
      <c r="AP17" s="22"/>
      <c r="AQ17" s="24"/>
      <c r="BE17" s="334"/>
      <c r="BS17" s="17" t="s">
        <v>44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34"/>
      <c r="BS18" s="17" t="s">
        <v>6</v>
      </c>
    </row>
    <row r="19" spans="2:71" ht="14.25" customHeight="1">
      <c r="B19" s="21"/>
      <c r="C19" s="22"/>
      <c r="D19" s="30" t="s">
        <v>45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34"/>
      <c r="BS19" s="17" t="s">
        <v>6</v>
      </c>
    </row>
    <row r="20" spans="2:71" ht="48.75" customHeight="1">
      <c r="B20" s="21"/>
      <c r="C20" s="22"/>
      <c r="D20" s="22"/>
      <c r="E20" s="367" t="s">
        <v>46</v>
      </c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22"/>
      <c r="AP20" s="22"/>
      <c r="AQ20" s="24"/>
      <c r="BE20" s="334"/>
      <c r="BS20" s="17" t="s">
        <v>4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34"/>
    </row>
    <row r="22" spans="2:57" ht="6.75" customHeight="1">
      <c r="B22" s="21"/>
      <c r="C22" s="2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2"/>
      <c r="AQ22" s="24"/>
      <c r="BE22" s="334"/>
    </row>
    <row r="23" spans="2:57" s="1" customFormat="1" ht="25.5" customHeight="1">
      <c r="B23" s="35"/>
      <c r="C23" s="36"/>
      <c r="D23" s="37" t="s">
        <v>47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68">
        <f>ROUND(AG51,2)</f>
        <v>0</v>
      </c>
      <c r="AL23" s="369"/>
      <c r="AM23" s="369"/>
      <c r="AN23" s="369"/>
      <c r="AO23" s="369"/>
      <c r="AP23" s="36"/>
      <c r="AQ23" s="39"/>
      <c r="BE23" s="361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61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70" t="s">
        <v>48</v>
      </c>
      <c r="M25" s="348"/>
      <c r="N25" s="348"/>
      <c r="O25" s="348"/>
      <c r="P25" s="36"/>
      <c r="Q25" s="36"/>
      <c r="R25" s="36"/>
      <c r="S25" s="36"/>
      <c r="T25" s="36"/>
      <c r="U25" s="36"/>
      <c r="V25" s="36"/>
      <c r="W25" s="370" t="s">
        <v>49</v>
      </c>
      <c r="X25" s="348"/>
      <c r="Y25" s="348"/>
      <c r="Z25" s="348"/>
      <c r="AA25" s="348"/>
      <c r="AB25" s="348"/>
      <c r="AC25" s="348"/>
      <c r="AD25" s="348"/>
      <c r="AE25" s="348"/>
      <c r="AF25" s="36"/>
      <c r="AG25" s="36"/>
      <c r="AH25" s="36"/>
      <c r="AI25" s="36"/>
      <c r="AJ25" s="36"/>
      <c r="AK25" s="370" t="s">
        <v>50</v>
      </c>
      <c r="AL25" s="348"/>
      <c r="AM25" s="348"/>
      <c r="AN25" s="348"/>
      <c r="AO25" s="348"/>
      <c r="AP25" s="36"/>
      <c r="AQ25" s="39"/>
      <c r="BE25" s="361"/>
    </row>
    <row r="26" spans="2:57" s="2" customFormat="1" ht="14.25" customHeight="1">
      <c r="B26" s="41"/>
      <c r="C26" s="42"/>
      <c r="D26" s="43" t="s">
        <v>51</v>
      </c>
      <c r="E26" s="42"/>
      <c r="F26" s="43" t="s">
        <v>52</v>
      </c>
      <c r="G26" s="42"/>
      <c r="H26" s="42"/>
      <c r="I26" s="42"/>
      <c r="J26" s="42"/>
      <c r="K26" s="42"/>
      <c r="L26" s="353">
        <v>0.21</v>
      </c>
      <c r="M26" s="354"/>
      <c r="N26" s="354"/>
      <c r="O26" s="354"/>
      <c r="P26" s="42"/>
      <c r="Q26" s="42"/>
      <c r="R26" s="42"/>
      <c r="S26" s="42"/>
      <c r="T26" s="42"/>
      <c r="U26" s="42"/>
      <c r="V26" s="42"/>
      <c r="W26" s="355">
        <f>ROUND(AZ51,2)</f>
        <v>0</v>
      </c>
      <c r="X26" s="354"/>
      <c r="Y26" s="354"/>
      <c r="Z26" s="354"/>
      <c r="AA26" s="354"/>
      <c r="AB26" s="354"/>
      <c r="AC26" s="354"/>
      <c r="AD26" s="354"/>
      <c r="AE26" s="354"/>
      <c r="AF26" s="42"/>
      <c r="AG26" s="42"/>
      <c r="AH26" s="42"/>
      <c r="AI26" s="42"/>
      <c r="AJ26" s="42"/>
      <c r="AK26" s="355">
        <f>ROUND(AV51,2)</f>
        <v>0</v>
      </c>
      <c r="AL26" s="354"/>
      <c r="AM26" s="354"/>
      <c r="AN26" s="354"/>
      <c r="AO26" s="354"/>
      <c r="AP26" s="42"/>
      <c r="AQ26" s="44"/>
      <c r="BE26" s="362"/>
    </row>
    <row r="27" spans="2:57" s="2" customFormat="1" ht="14.25" customHeight="1">
      <c r="B27" s="41"/>
      <c r="C27" s="42"/>
      <c r="D27" s="42"/>
      <c r="E27" s="42"/>
      <c r="F27" s="43" t="s">
        <v>53</v>
      </c>
      <c r="G27" s="42"/>
      <c r="H27" s="42"/>
      <c r="I27" s="42"/>
      <c r="J27" s="42"/>
      <c r="K27" s="42"/>
      <c r="L27" s="353">
        <v>0.15</v>
      </c>
      <c r="M27" s="354"/>
      <c r="N27" s="354"/>
      <c r="O27" s="354"/>
      <c r="P27" s="42"/>
      <c r="Q27" s="42"/>
      <c r="R27" s="42"/>
      <c r="S27" s="42"/>
      <c r="T27" s="42"/>
      <c r="U27" s="42"/>
      <c r="V27" s="42"/>
      <c r="W27" s="355">
        <f>ROUND(BA51,2)</f>
        <v>0</v>
      </c>
      <c r="X27" s="354"/>
      <c r="Y27" s="354"/>
      <c r="Z27" s="354"/>
      <c r="AA27" s="354"/>
      <c r="AB27" s="354"/>
      <c r="AC27" s="354"/>
      <c r="AD27" s="354"/>
      <c r="AE27" s="354"/>
      <c r="AF27" s="42"/>
      <c r="AG27" s="42"/>
      <c r="AH27" s="42"/>
      <c r="AI27" s="42"/>
      <c r="AJ27" s="42"/>
      <c r="AK27" s="355">
        <f>ROUND(AW51,2)</f>
        <v>0</v>
      </c>
      <c r="AL27" s="354"/>
      <c r="AM27" s="354"/>
      <c r="AN27" s="354"/>
      <c r="AO27" s="354"/>
      <c r="AP27" s="42"/>
      <c r="AQ27" s="44"/>
      <c r="BE27" s="362"/>
    </row>
    <row r="28" spans="2:57" s="2" customFormat="1" ht="14.25" customHeight="1" hidden="1">
      <c r="B28" s="41"/>
      <c r="C28" s="42"/>
      <c r="D28" s="42"/>
      <c r="E28" s="42"/>
      <c r="F28" s="43" t="s">
        <v>54</v>
      </c>
      <c r="G28" s="42"/>
      <c r="H28" s="42"/>
      <c r="I28" s="42"/>
      <c r="J28" s="42"/>
      <c r="K28" s="42"/>
      <c r="L28" s="353">
        <v>0.21</v>
      </c>
      <c r="M28" s="354"/>
      <c r="N28" s="354"/>
      <c r="O28" s="354"/>
      <c r="P28" s="42"/>
      <c r="Q28" s="42"/>
      <c r="R28" s="42"/>
      <c r="S28" s="42"/>
      <c r="T28" s="42"/>
      <c r="U28" s="42"/>
      <c r="V28" s="42"/>
      <c r="W28" s="355">
        <f>ROUND(BB51,2)</f>
        <v>0</v>
      </c>
      <c r="X28" s="354"/>
      <c r="Y28" s="354"/>
      <c r="Z28" s="354"/>
      <c r="AA28" s="354"/>
      <c r="AB28" s="354"/>
      <c r="AC28" s="354"/>
      <c r="AD28" s="354"/>
      <c r="AE28" s="354"/>
      <c r="AF28" s="42"/>
      <c r="AG28" s="42"/>
      <c r="AH28" s="42"/>
      <c r="AI28" s="42"/>
      <c r="AJ28" s="42"/>
      <c r="AK28" s="355">
        <v>0</v>
      </c>
      <c r="AL28" s="354"/>
      <c r="AM28" s="354"/>
      <c r="AN28" s="354"/>
      <c r="AO28" s="354"/>
      <c r="AP28" s="42"/>
      <c r="AQ28" s="44"/>
      <c r="BE28" s="362"/>
    </row>
    <row r="29" spans="2:57" s="2" customFormat="1" ht="14.25" customHeight="1" hidden="1">
      <c r="B29" s="41"/>
      <c r="C29" s="42"/>
      <c r="D29" s="42"/>
      <c r="E29" s="42"/>
      <c r="F29" s="43" t="s">
        <v>55</v>
      </c>
      <c r="G29" s="42"/>
      <c r="H29" s="42"/>
      <c r="I29" s="42"/>
      <c r="J29" s="42"/>
      <c r="K29" s="42"/>
      <c r="L29" s="353">
        <v>0.15</v>
      </c>
      <c r="M29" s="354"/>
      <c r="N29" s="354"/>
      <c r="O29" s="354"/>
      <c r="P29" s="42"/>
      <c r="Q29" s="42"/>
      <c r="R29" s="42"/>
      <c r="S29" s="42"/>
      <c r="T29" s="42"/>
      <c r="U29" s="42"/>
      <c r="V29" s="42"/>
      <c r="W29" s="355">
        <f>ROUND(BC51,2)</f>
        <v>0</v>
      </c>
      <c r="X29" s="354"/>
      <c r="Y29" s="354"/>
      <c r="Z29" s="354"/>
      <c r="AA29" s="354"/>
      <c r="AB29" s="354"/>
      <c r="AC29" s="354"/>
      <c r="AD29" s="354"/>
      <c r="AE29" s="354"/>
      <c r="AF29" s="42"/>
      <c r="AG29" s="42"/>
      <c r="AH29" s="42"/>
      <c r="AI29" s="42"/>
      <c r="AJ29" s="42"/>
      <c r="AK29" s="355">
        <v>0</v>
      </c>
      <c r="AL29" s="354"/>
      <c r="AM29" s="354"/>
      <c r="AN29" s="354"/>
      <c r="AO29" s="354"/>
      <c r="AP29" s="42"/>
      <c r="AQ29" s="44"/>
      <c r="BE29" s="362"/>
    </row>
    <row r="30" spans="2:57" s="2" customFormat="1" ht="14.25" customHeight="1" hidden="1">
      <c r="B30" s="41"/>
      <c r="C30" s="42"/>
      <c r="D30" s="42"/>
      <c r="E30" s="42"/>
      <c r="F30" s="43" t="s">
        <v>56</v>
      </c>
      <c r="G30" s="42"/>
      <c r="H30" s="42"/>
      <c r="I30" s="42"/>
      <c r="J30" s="42"/>
      <c r="K30" s="42"/>
      <c r="L30" s="353">
        <v>0</v>
      </c>
      <c r="M30" s="354"/>
      <c r="N30" s="354"/>
      <c r="O30" s="354"/>
      <c r="P30" s="42"/>
      <c r="Q30" s="42"/>
      <c r="R30" s="42"/>
      <c r="S30" s="42"/>
      <c r="T30" s="42"/>
      <c r="U30" s="42"/>
      <c r="V30" s="42"/>
      <c r="W30" s="355">
        <f>ROUND(BD51,2)</f>
        <v>0</v>
      </c>
      <c r="X30" s="354"/>
      <c r="Y30" s="354"/>
      <c r="Z30" s="354"/>
      <c r="AA30" s="354"/>
      <c r="AB30" s="354"/>
      <c r="AC30" s="354"/>
      <c r="AD30" s="354"/>
      <c r="AE30" s="354"/>
      <c r="AF30" s="42"/>
      <c r="AG30" s="42"/>
      <c r="AH30" s="42"/>
      <c r="AI30" s="42"/>
      <c r="AJ30" s="42"/>
      <c r="AK30" s="355">
        <v>0</v>
      </c>
      <c r="AL30" s="354"/>
      <c r="AM30" s="354"/>
      <c r="AN30" s="354"/>
      <c r="AO30" s="354"/>
      <c r="AP30" s="42"/>
      <c r="AQ30" s="44"/>
      <c r="BE30" s="362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61"/>
    </row>
    <row r="32" spans="2:57" s="1" customFormat="1" ht="25.5" customHeight="1">
      <c r="B32" s="35"/>
      <c r="C32" s="45"/>
      <c r="D32" s="46" t="s">
        <v>57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58</v>
      </c>
      <c r="U32" s="47"/>
      <c r="V32" s="47"/>
      <c r="W32" s="47"/>
      <c r="X32" s="356" t="s">
        <v>59</v>
      </c>
      <c r="Y32" s="357"/>
      <c r="Z32" s="357"/>
      <c r="AA32" s="357"/>
      <c r="AB32" s="357"/>
      <c r="AC32" s="47"/>
      <c r="AD32" s="47"/>
      <c r="AE32" s="47"/>
      <c r="AF32" s="47"/>
      <c r="AG32" s="47"/>
      <c r="AH32" s="47"/>
      <c r="AI32" s="47"/>
      <c r="AJ32" s="47"/>
      <c r="AK32" s="358">
        <f>SUM(AK23:AK30)</f>
        <v>0</v>
      </c>
      <c r="AL32" s="357"/>
      <c r="AM32" s="357"/>
      <c r="AN32" s="357"/>
      <c r="AO32" s="359"/>
      <c r="AP32" s="45"/>
      <c r="AQ32" s="49"/>
      <c r="BE32" s="361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44" s="1" customFormat="1" ht="36.75" customHeight="1">
      <c r="B39" s="35"/>
      <c r="C39" s="56" t="s">
        <v>60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44" s="1" customFormat="1" ht="6.75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44" s="3" customFormat="1" ht="14.25" customHeight="1">
      <c r="B41" s="58"/>
      <c r="C41" s="59" t="s">
        <v>13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218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44" s="4" customFormat="1" ht="36.75" customHeight="1">
      <c r="B42" s="62"/>
      <c r="C42" s="63" t="s">
        <v>16</v>
      </c>
      <c r="D42" s="64"/>
      <c r="E42" s="64"/>
      <c r="F42" s="64"/>
      <c r="G42" s="64"/>
      <c r="H42" s="64"/>
      <c r="I42" s="64"/>
      <c r="J42" s="64"/>
      <c r="K42" s="64"/>
      <c r="L42" s="338" t="str">
        <f>K6</f>
        <v>ZŠ Čakovice - bourací práce</v>
      </c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64"/>
      <c r="AQ42" s="64"/>
      <c r="AR42" s="65"/>
    </row>
    <row r="43" spans="2:44" s="1" customFormat="1" ht="6.75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44" s="1" customFormat="1" ht="15">
      <c r="B44" s="35"/>
      <c r="C44" s="59" t="s">
        <v>23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>k.ú. Čakovice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25</v>
      </c>
      <c r="AJ44" s="57"/>
      <c r="AK44" s="57"/>
      <c r="AL44" s="57"/>
      <c r="AM44" s="340" t="str">
        <f>IF(AN8="","",AN8)</f>
        <v>31.05.2016</v>
      </c>
      <c r="AN44" s="341"/>
      <c r="AO44" s="57"/>
      <c r="AP44" s="57"/>
      <c r="AQ44" s="57"/>
      <c r="AR44" s="55"/>
    </row>
    <row r="45" spans="2:44" s="1" customFormat="1" ht="6.75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5">
      <c r="B46" s="35"/>
      <c r="C46" s="59" t="s">
        <v>33</v>
      </c>
      <c r="D46" s="57"/>
      <c r="E46" s="57"/>
      <c r="F46" s="57"/>
      <c r="G46" s="57"/>
      <c r="H46" s="57"/>
      <c r="I46" s="57"/>
      <c r="J46" s="57"/>
      <c r="K46" s="57"/>
      <c r="L46" s="60" t="str">
        <f>IF(E11="","",E11)</f>
        <v>MĚSTSKÁ ČÁST PRAHA - ČAKOVICE 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41</v>
      </c>
      <c r="AJ46" s="57"/>
      <c r="AK46" s="57"/>
      <c r="AL46" s="57"/>
      <c r="AM46" s="342" t="str">
        <f>IF(E17="","",E17)</f>
        <v>GREBNER, spol. s r.o.</v>
      </c>
      <c r="AN46" s="341"/>
      <c r="AO46" s="341"/>
      <c r="AP46" s="341"/>
      <c r="AQ46" s="57"/>
      <c r="AR46" s="55"/>
      <c r="AS46" s="343" t="s">
        <v>61</v>
      </c>
      <c r="AT46" s="344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35"/>
      <c r="C47" s="59" t="s">
        <v>39</v>
      </c>
      <c r="D47" s="57"/>
      <c r="E47" s="57"/>
      <c r="F47" s="57"/>
      <c r="G47" s="57"/>
      <c r="H47" s="57"/>
      <c r="I47" s="57"/>
      <c r="J47" s="57"/>
      <c r="K47" s="57"/>
      <c r="L47" s="60">
        <f>IF(E14="Vyplň údaj","",E14)</f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345"/>
      <c r="AT47" s="346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5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347"/>
      <c r="AT48" s="348"/>
      <c r="AU48" s="36"/>
      <c r="AV48" s="36"/>
      <c r="AW48" s="36"/>
      <c r="AX48" s="36"/>
      <c r="AY48" s="36"/>
      <c r="AZ48" s="36"/>
      <c r="BA48" s="36"/>
      <c r="BB48" s="36"/>
      <c r="BC48" s="36"/>
      <c r="BD48" s="72"/>
    </row>
    <row r="49" spans="2:56" s="1" customFormat="1" ht="29.25" customHeight="1">
      <c r="B49" s="35"/>
      <c r="C49" s="349" t="s">
        <v>62</v>
      </c>
      <c r="D49" s="350"/>
      <c r="E49" s="350"/>
      <c r="F49" s="350"/>
      <c r="G49" s="350"/>
      <c r="H49" s="73"/>
      <c r="I49" s="351" t="s">
        <v>63</v>
      </c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2" t="s">
        <v>64</v>
      </c>
      <c r="AH49" s="350"/>
      <c r="AI49" s="350"/>
      <c r="AJ49" s="350"/>
      <c r="AK49" s="350"/>
      <c r="AL49" s="350"/>
      <c r="AM49" s="350"/>
      <c r="AN49" s="351" t="s">
        <v>65</v>
      </c>
      <c r="AO49" s="350"/>
      <c r="AP49" s="350"/>
      <c r="AQ49" s="74" t="s">
        <v>66</v>
      </c>
      <c r="AR49" s="55"/>
      <c r="AS49" s="75" t="s">
        <v>67</v>
      </c>
      <c r="AT49" s="76" t="s">
        <v>68</v>
      </c>
      <c r="AU49" s="76" t="s">
        <v>69</v>
      </c>
      <c r="AV49" s="76" t="s">
        <v>70</v>
      </c>
      <c r="AW49" s="76" t="s">
        <v>71</v>
      </c>
      <c r="AX49" s="76" t="s">
        <v>72</v>
      </c>
      <c r="AY49" s="76" t="s">
        <v>73</v>
      </c>
      <c r="AZ49" s="76" t="s">
        <v>74</v>
      </c>
      <c r="BA49" s="76" t="s">
        <v>75</v>
      </c>
      <c r="BB49" s="76" t="s">
        <v>76</v>
      </c>
      <c r="BC49" s="76" t="s">
        <v>77</v>
      </c>
      <c r="BD49" s="77" t="s">
        <v>78</v>
      </c>
    </row>
    <row r="50" spans="2:56" s="1" customFormat="1" ht="10.5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90" s="4" customFormat="1" ht="32.25" customHeight="1">
      <c r="B51" s="62"/>
      <c r="C51" s="81" t="s">
        <v>79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332">
        <f>ROUND(SUM(AG52:AG55),2)</f>
        <v>0</v>
      </c>
      <c r="AH51" s="332"/>
      <c r="AI51" s="332"/>
      <c r="AJ51" s="332"/>
      <c r="AK51" s="332"/>
      <c r="AL51" s="332"/>
      <c r="AM51" s="332"/>
      <c r="AN51" s="333">
        <f>SUM(AG51,AT51)</f>
        <v>0</v>
      </c>
      <c r="AO51" s="333"/>
      <c r="AP51" s="333"/>
      <c r="AQ51" s="83" t="s">
        <v>20</v>
      </c>
      <c r="AR51" s="65"/>
      <c r="AS51" s="84">
        <f>ROUND(SUM(AS52:AS55),2)</f>
        <v>0</v>
      </c>
      <c r="AT51" s="85">
        <f>ROUND(SUM(AV51:AW51),2)</f>
        <v>0</v>
      </c>
      <c r="AU51" s="86">
        <f>ROUND(SUM(AU52:AU55),5)</f>
        <v>0</v>
      </c>
      <c r="AV51" s="85">
        <f>ROUND(AZ51*L26,2)</f>
        <v>0</v>
      </c>
      <c r="AW51" s="85">
        <f>ROUND(BA51*L27,2)</f>
        <v>0</v>
      </c>
      <c r="AX51" s="85">
        <f>ROUND(BB51*L26,2)</f>
        <v>0</v>
      </c>
      <c r="AY51" s="85">
        <f>ROUND(BC51*L27,2)</f>
        <v>0</v>
      </c>
      <c r="AZ51" s="85">
        <f>ROUND(SUM(AZ52:AZ55),2)</f>
        <v>0</v>
      </c>
      <c r="BA51" s="85">
        <f>ROUND(SUM(BA52:BA55),2)</f>
        <v>0</v>
      </c>
      <c r="BB51" s="85">
        <f>ROUND(SUM(BB52:BB55),2)</f>
        <v>0</v>
      </c>
      <c r="BC51" s="85">
        <f>ROUND(SUM(BC52:BC55),2)</f>
        <v>0</v>
      </c>
      <c r="BD51" s="87">
        <f>ROUND(SUM(BD52:BD55),2)</f>
        <v>0</v>
      </c>
      <c r="BS51" s="88" t="s">
        <v>80</v>
      </c>
      <c r="BT51" s="88" t="s">
        <v>81</v>
      </c>
      <c r="BU51" s="89" t="s">
        <v>82</v>
      </c>
      <c r="BV51" s="88" t="s">
        <v>83</v>
      </c>
      <c r="BW51" s="88" t="s">
        <v>5</v>
      </c>
      <c r="BX51" s="88" t="s">
        <v>84</v>
      </c>
      <c r="CL51" s="88" t="s">
        <v>20</v>
      </c>
    </row>
    <row r="52" spans="1:91" s="5" customFormat="1" ht="22.5" customHeight="1">
      <c r="A52" s="245" t="s">
        <v>281</v>
      </c>
      <c r="B52" s="90"/>
      <c r="C52" s="91"/>
      <c r="D52" s="337" t="s">
        <v>85</v>
      </c>
      <c r="E52" s="336"/>
      <c r="F52" s="336"/>
      <c r="G52" s="336"/>
      <c r="H52" s="336"/>
      <c r="I52" s="92"/>
      <c r="J52" s="337" t="s">
        <v>86</v>
      </c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5">
        <f>'00 - VRN'!J27</f>
        <v>0</v>
      </c>
      <c r="AH52" s="336"/>
      <c r="AI52" s="336"/>
      <c r="AJ52" s="336"/>
      <c r="AK52" s="336"/>
      <c r="AL52" s="336"/>
      <c r="AM52" s="336"/>
      <c r="AN52" s="335">
        <f>SUM(AG52,AT52)</f>
        <v>0</v>
      </c>
      <c r="AO52" s="336"/>
      <c r="AP52" s="336"/>
      <c r="AQ52" s="93" t="s">
        <v>87</v>
      </c>
      <c r="AR52" s="94"/>
      <c r="AS52" s="95">
        <v>0</v>
      </c>
      <c r="AT52" s="96">
        <f>ROUND(SUM(AV52:AW52),2)</f>
        <v>0</v>
      </c>
      <c r="AU52" s="97">
        <f>'00 - VRN'!P81</f>
        <v>0</v>
      </c>
      <c r="AV52" s="96">
        <f>'00 - VRN'!J30</f>
        <v>0</v>
      </c>
      <c r="AW52" s="96">
        <f>'00 - VRN'!J31</f>
        <v>0</v>
      </c>
      <c r="AX52" s="96">
        <f>'00 - VRN'!J32</f>
        <v>0</v>
      </c>
      <c r="AY52" s="96">
        <f>'00 - VRN'!J33</f>
        <v>0</v>
      </c>
      <c r="AZ52" s="96">
        <f>'00 - VRN'!F30</f>
        <v>0</v>
      </c>
      <c r="BA52" s="96">
        <f>'00 - VRN'!F31</f>
        <v>0</v>
      </c>
      <c r="BB52" s="96">
        <f>'00 - VRN'!F32</f>
        <v>0</v>
      </c>
      <c r="BC52" s="96">
        <f>'00 - VRN'!F33</f>
        <v>0</v>
      </c>
      <c r="BD52" s="98">
        <f>'00 - VRN'!F34</f>
        <v>0</v>
      </c>
      <c r="BT52" s="99" t="s">
        <v>22</v>
      </c>
      <c r="BV52" s="99" t="s">
        <v>83</v>
      </c>
      <c r="BW52" s="99" t="s">
        <v>88</v>
      </c>
      <c r="BX52" s="99" t="s">
        <v>5</v>
      </c>
      <c r="CL52" s="99" t="s">
        <v>20</v>
      </c>
      <c r="CM52" s="99" t="s">
        <v>89</v>
      </c>
    </row>
    <row r="53" spans="1:91" s="5" customFormat="1" ht="22.5" customHeight="1">
      <c r="A53" s="245" t="s">
        <v>281</v>
      </c>
      <c r="B53" s="90"/>
      <c r="C53" s="91"/>
      <c r="D53" s="337" t="s">
        <v>90</v>
      </c>
      <c r="E53" s="336"/>
      <c r="F53" s="336"/>
      <c r="G53" s="336"/>
      <c r="H53" s="336"/>
      <c r="I53" s="92"/>
      <c r="J53" s="337" t="s">
        <v>91</v>
      </c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5">
        <f>'01 - Demolice_Mateřské ce...'!J27</f>
        <v>0</v>
      </c>
      <c r="AH53" s="336"/>
      <c r="AI53" s="336"/>
      <c r="AJ53" s="336"/>
      <c r="AK53" s="336"/>
      <c r="AL53" s="336"/>
      <c r="AM53" s="336"/>
      <c r="AN53" s="335">
        <f>SUM(AG53,AT53)</f>
        <v>0</v>
      </c>
      <c r="AO53" s="336"/>
      <c r="AP53" s="336"/>
      <c r="AQ53" s="93" t="s">
        <v>92</v>
      </c>
      <c r="AR53" s="94"/>
      <c r="AS53" s="95">
        <v>0</v>
      </c>
      <c r="AT53" s="96">
        <f>ROUND(SUM(AV53:AW53),2)</f>
        <v>0</v>
      </c>
      <c r="AU53" s="97">
        <f>'01 - Demolice_Mateřské ce...'!P81</f>
        <v>0</v>
      </c>
      <c r="AV53" s="96">
        <f>'01 - Demolice_Mateřské ce...'!J30</f>
        <v>0</v>
      </c>
      <c r="AW53" s="96">
        <f>'01 - Demolice_Mateřské ce...'!J31</f>
        <v>0</v>
      </c>
      <c r="AX53" s="96">
        <f>'01 - Demolice_Mateřské ce...'!J32</f>
        <v>0</v>
      </c>
      <c r="AY53" s="96">
        <f>'01 - Demolice_Mateřské ce...'!J33</f>
        <v>0</v>
      </c>
      <c r="AZ53" s="96">
        <f>'01 - Demolice_Mateřské ce...'!F30</f>
        <v>0</v>
      </c>
      <c r="BA53" s="96">
        <f>'01 - Demolice_Mateřské ce...'!F31</f>
        <v>0</v>
      </c>
      <c r="BB53" s="96">
        <f>'01 - Demolice_Mateřské ce...'!F32</f>
        <v>0</v>
      </c>
      <c r="BC53" s="96">
        <f>'01 - Demolice_Mateřské ce...'!F33</f>
        <v>0</v>
      </c>
      <c r="BD53" s="98">
        <f>'01 - Demolice_Mateřské ce...'!F34</f>
        <v>0</v>
      </c>
      <c r="BT53" s="99" t="s">
        <v>22</v>
      </c>
      <c r="BV53" s="99" t="s">
        <v>83</v>
      </c>
      <c r="BW53" s="99" t="s">
        <v>93</v>
      </c>
      <c r="BX53" s="99" t="s">
        <v>5</v>
      </c>
      <c r="CL53" s="99" t="s">
        <v>20</v>
      </c>
      <c r="CM53" s="99" t="s">
        <v>89</v>
      </c>
    </row>
    <row r="54" spans="1:91" s="5" customFormat="1" ht="22.5" customHeight="1">
      <c r="A54" s="245" t="s">
        <v>281</v>
      </c>
      <c r="B54" s="90"/>
      <c r="C54" s="91"/>
      <c r="D54" s="337" t="s">
        <v>94</v>
      </c>
      <c r="E54" s="336"/>
      <c r="F54" s="336"/>
      <c r="G54" s="336"/>
      <c r="H54" s="336"/>
      <c r="I54" s="92"/>
      <c r="J54" s="337" t="s">
        <v>95</v>
      </c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5">
        <f>'02 - Demolice_Objekt vyba...'!J27</f>
        <v>0</v>
      </c>
      <c r="AH54" s="336"/>
      <c r="AI54" s="336"/>
      <c r="AJ54" s="336"/>
      <c r="AK54" s="336"/>
      <c r="AL54" s="336"/>
      <c r="AM54" s="336"/>
      <c r="AN54" s="335">
        <f>SUM(AG54,AT54)</f>
        <v>0</v>
      </c>
      <c r="AO54" s="336"/>
      <c r="AP54" s="336"/>
      <c r="AQ54" s="93" t="s">
        <v>92</v>
      </c>
      <c r="AR54" s="94"/>
      <c r="AS54" s="95">
        <v>0</v>
      </c>
      <c r="AT54" s="96">
        <f>ROUND(SUM(AV54:AW54),2)</f>
        <v>0</v>
      </c>
      <c r="AU54" s="97">
        <f>'02 - Demolice_Objekt vyba...'!P81</f>
        <v>0</v>
      </c>
      <c r="AV54" s="96">
        <f>'02 - Demolice_Objekt vyba...'!J30</f>
        <v>0</v>
      </c>
      <c r="AW54" s="96">
        <f>'02 - Demolice_Objekt vyba...'!J31</f>
        <v>0</v>
      </c>
      <c r="AX54" s="96">
        <f>'02 - Demolice_Objekt vyba...'!J32</f>
        <v>0</v>
      </c>
      <c r="AY54" s="96">
        <f>'02 - Demolice_Objekt vyba...'!J33</f>
        <v>0</v>
      </c>
      <c r="AZ54" s="96">
        <f>'02 - Demolice_Objekt vyba...'!F30</f>
        <v>0</v>
      </c>
      <c r="BA54" s="96">
        <f>'02 - Demolice_Objekt vyba...'!F31</f>
        <v>0</v>
      </c>
      <c r="BB54" s="96">
        <f>'02 - Demolice_Objekt vyba...'!F32</f>
        <v>0</v>
      </c>
      <c r="BC54" s="96">
        <f>'02 - Demolice_Objekt vyba...'!F33</f>
        <v>0</v>
      </c>
      <c r="BD54" s="98">
        <f>'02 - Demolice_Objekt vyba...'!F34</f>
        <v>0</v>
      </c>
      <c r="BT54" s="99" t="s">
        <v>22</v>
      </c>
      <c r="BV54" s="99" t="s">
        <v>83</v>
      </c>
      <c r="BW54" s="99" t="s">
        <v>96</v>
      </c>
      <c r="BX54" s="99" t="s">
        <v>5</v>
      </c>
      <c r="CL54" s="99" t="s">
        <v>20</v>
      </c>
      <c r="CM54" s="99" t="s">
        <v>89</v>
      </c>
    </row>
    <row r="55" spans="1:91" s="5" customFormat="1" ht="22.5" customHeight="1">
      <c r="A55" s="245" t="s">
        <v>281</v>
      </c>
      <c r="B55" s="90"/>
      <c r="C55" s="91"/>
      <c r="D55" s="337" t="s">
        <v>97</v>
      </c>
      <c r="E55" s="336"/>
      <c r="F55" s="336"/>
      <c r="G55" s="336"/>
      <c r="H55" s="336"/>
      <c r="I55" s="92"/>
      <c r="J55" s="337" t="s">
        <v>98</v>
      </c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5">
        <f>'03 - Demolice_Venkovní ob...'!J27</f>
        <v>0</v>
      </c>
      <c r="AH55" s="336"/>
      <c r="AI55" s="336"/>
      <c r="AJ55" s="336"/>
      <c r="AK55" s="336"/>
      <c r="AL55" s="336"/>
      <c r="AM55" s="336"/>
      <c r="AN55" s="335">
        <f>SUM(AG55,AT55)</f>
        <v>0</v>
      </c>
      <c r="AO55" s="336"/>
      <c r="AP55" s="336"/>
      <c r="AQ55" s="93" t="s">
        <v>92</v>
      </c>
      <c r="AR55" s="94"/>
      <c r="AS55" s="100">
        <v>0</v>
      </c>
      <c r="AT55" s="101">
        <f>ROUND(SUM(AV55:AW55),2)</f>
        <v>0</v>
      </c>
      <c r="AU55" s="102">
        <f>'03 - Demolice_Venkovní ob...'!P79</f>
        <v>0</v>
      </c>
      <c r="AV55" s="101">
        <f>'03 - Demolice_Venkovní ob...'!J30</f>
        <v>0</v>
      </c>
      <c r="AW55" s="101">
        <f>'03 - Demolice_Venkovní ob...'!J31</f>
        <v>0</v>
      </c>
      <c r="AX55" s="101">
        <f>'03 - Demolice_Venkovní ob...'!J32</f>
        <v>0</v>
      </c>
      <c r="AY55" s="101">
        <f>'03 - Demolice_Venkovní ob...'!J33</f>
        <v>0</v>
      </c>
      <c r="AZ55" s="101">
        <f>'03 - Demolice_Venkovní ob...'!F30</f>
        <v>0</v>
      </c>
      <c r="BA55" s="101">
        <f>'03 - Demolice_Venkovní ob...'!F31</f>
        <v>0</v>
      </c>
      <c r="BB55" s="101">
        <f>'03 - Demolice_Venkovní ob...'!F32</f>
        <v>0</v>
      </c>
      <c r="BC55" s="101">
        <f>'03 - Demolice_Venkovní ob...'!F33</f>
        <v>0</v>
      </c>
      <c r="BD55" s="103">
        <f>'03 - Demolice_Venkovní ob...'!F34</f>
        <v>0</v>
      </c>
      <c r="BT55" s="99" t="s">
        <v>22</v>
      </c>
      <c r="BV55" s="99" t="s">
        <v>83</v>
      </c>
      <c r="BW55" s="99" t="s">
        <v>99</v>
      </c>
      <c r="BX55" s="99" t="s">
        <v>5</v>
      </c>
      <c r="CL55" s="99" t="s">
        <v>20</v>
      </c>
      <c r="CM55" s="99" t="s">
        <v>89</v>
      </c>
    </row>
    <row r="56" spans="2:44" s="1" customFormat="1" ht="30" customHeight="1">
      <c r="B56" s="35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5"/>
    </row>
    <row r="57" spans="2:44" s="1" customFormat="1" ht="6.75" customHeight="1"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5"/>
    </row>
  </sheetData>
  <sheetProtection password="CC35" sheet="1" objects="1" scenarios="1" formatColumns="0" formatRows="0" sort="0" autoFilter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0 - VRN'!C2" tooltip="00 - VRN" display="/"/>
    <hyperlink ref="A53" location="'01 - Demolice_Mateřské ce...'!C2" tooltip="01 - Demolice_Mateřské ce..." display="/"/>
    <hyperlink ref="A54" location="'02 - Demolice_Objekt vyba...'!C2" tooltip="02 - Demolice_Objekt vyba..." display="/"/>
    <hyperlink ref="A55" location="'03 - Demolice_Venkovní ob...'!C2" tooltip="03 - Demolice_Venkovní ob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47"/>
      <c r="C1" s="247"/>
      <c r="D1" s="246" t="s">
        <v>1</v>
      </c>
      <c r="E1" s="247"/>
      <c r="F1" s="248" t="s">
        <v>282</v>
      </c>
      <c r="G1" s="372" t="s">
        <v>283</v>
      </c>
      <c r="H1" s="372"/>
      <c r="I1" s="252"/>
      <c r="J1" s="248" t="s">
        <v>284</v>
      </c>
      <c r="K1" s="246" t="s">
        <v>100</v>
      </c>
      <c r="L1" s="248" t="s">
        <v>285</v>
      </c>
      <c r="M1" s="248"/>
      <c r="N1" s="248"/>
      <c r="O1" s="248"/>
      <c r="P1" s="248"/>
      <c r="Q1" s="248"/>
      <c r="R1" s="248"/>
      <c r="S1" s="248"/>
      <c r="T1" s="248"/>
      <c r="U1" s="244"/>
      <c r="V1" s="244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88</v>
      </c>
    </row>
    <row r="3" spans="2:46" ht="6.75" customHeight="1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89</v>
      </c>
    </row>
    <row r="4" spans="2:46" ht="36.75" customHeight="1">
      <c r="B4" s="21"/>
      <c r="C4" s="22"/>
      <c r="D4" s="23" t="s">
        <v>101</v>
      </c>
      <c r="E4" s="22"/>
      <c r="F4" s="22"/>
      <c r="G4" s="22"/>
      <c r="H4" s="22"/>
      <c r="I4" s="106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106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106"/>
      <c r="J6" s="22"/>
      <c r="K6" s="24"/>
    </row>
    <row r="7" spans="2:11" ht="22.5" customHeight="1">
      <c r="B7" s="21"/>
      <c r="C7" s="22"/>
      <c r="D7" s="22"/>
      <c r="E7" s="373" t="str">
        <f>'Rekapitulace stavby'!K6</f>
        <v>ZŠ Čakovice - bourací práce</v>
      </c>
      <c r="F7" s="364"/>
      <c r="G7" s="364"/>
      <c r="H7" s="364"/>
      <c r="I7" s="106"/>
      <c r="J7" s="22"/>
      <c r="K7" s="24"/>
    </row>
    <row r="8" spans="2:11" s="1" customFormat="1" ht="15">
      <c r="B8" s="35"/>
      <c r="C8" s="36"/>
      <c r="D8" s="30" t="s">
        <v>102</v>
      </c>
      <c r="E8" s="36"/>
      <c r="F8" s="36"/>
      <c r="G8" s="36"/>
      <c r="H8" s="36"/>
      <c r="I8" s="107"/>
      <c r="J8" s="36"/>
      <c r="K8" s="39"/>
    </row>
    <row r="9" spans="2:11" s="1" customFormat="1" ht="36.75" customHeight="1">
      <c r="B9" s="35"/>
      <c r="C9" s="36"/>
      <c r="D9" s="36"/>
      <c r="E9" s="374" t="s">
        <v>103</v>
      </c>
      <c r="F9" s="348"/>
      <c r="G9" s="348"/>
      <c r="H9" s="348"/>
      <c r="I9" s="107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07"/>
      <c r="J10" s="36"/>
      <c r="K10" s="39"/>
    </row>
    <row r="11" spans="2:11" s="1" customFormat="1" ht="14.25" customHeight="1">
      <c r="B11" s="35"/>
      <c r="C11" s="36"/>
      <c r="D11" s="30" t="s">
        <v>19</v>
      </c>
      <c r="E11" s="36"/>
      <c r="F11" s="28" t="s">
        <v>20</v>
      </c>
      <c r="G11" s="36"/>
      <c r="H11" s="36"/>
      <c r="I11" s="108" t="s">
        <v>21</v>
      </c>
      <c r="J11" s="28" t="s">
        <v>20</v>
      </c>
      <c r="K11" s="39"/>
    </row>
    <row r="12" spans="2:11" s="1" customFormat="1" ht="14.25" customHeight="1">
      <c r="B12" s="35"/>
      <c r="C12" s="36"/>
      <c r="D12" s="30" t="s">
        <v>23</v>
      </c>
      <c r="E12" s="36"/>
      <c r="F12" s="28" t="s">
        <v>24</v>
      </c>
      <c r="G12" s="36"/>
      <c r="H12" s="36"/>
      <c r="I12" s="108" t="s">
        <v>25</v>
      </c>
      <c r="J12" s="109" t="str">
        <f>'Rekapitulace stavby'!AN8</f>
        <v>31.05.2016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107"/>
      <c r="J13" s="36"/>
      <c r="K13" s="39"/>
    </row>
    <row r="14" spans="2:11" s="1" customFormat="1" ht="14.25" customHeight="1">
      <c r="B14" s="35"/>
      <c r="C14" s="36"/>
      <c r="D14" s="30" t="s">
        <v>33</v>
      </c>
      <c r="E14" s="36"/>
      <c r="F14" s="36"/>
      <c r="G14" s="36"/>
      <c r="H14" s="36"/>
      <c r="I14" s="108" t="s">
        <v>34</v>
      </c>
      <c r="J14" s="28" t="s">
        <v>35</v>
      </c>
      <c r="K14" s="39"/>
    </row>
    <row r="15" spans="2:11" s="1" customFormat="1" ht="18" customHeight="1">
      <c r="B15" s="35"/>
      <c r="C15" s="36"/>
      <c r="D15" s="36"/>
      <c r="E15" s="28" t="s">
        <v>36</v>
      </c>
      <c r="F15" s="36"/>
      <c r="G15" s="36"/>
      <c r="H15" s="36"/>
      <c r="I15" s="108" t="s">
        <v>37</v>
      </c>
      <c r="J15" s="28" t="s">
        <v>38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107"/>
      <c r="J16" s="36"/>
      <c r="K16" s="39"/>
    </row>
    <row r="17" spans="2:11" s="1" customFormat="1" ht="14.25" customHeight="1">
      <c r="B17" s="35"/>
      <c r="C17" s="36"/>
      <c r="D17" s="30" t="s">
        <v>39</v>
      </c>
      <c r="E17" s="36"/>
      <c r="F17" s="36"/>
      <c r="G17" s="36"/>
      <c r="H17" s="36"/>
      <c r="I17" s="108" t="s">
        <v>34</v>
      </c>
      <c r="J17" s="28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8">
        <f>IF('Rekapitulace stavby'!E14="Vyplň údaj","",IF('Rekapitulace stavby'!E14="","",'Rekapitulace stavby'!E14))</f>
      </c>
      <c r="F18" s="36"/>
      <c r="G18" s="36"/>
      <c r="H18" s="36"/>
      <c r="I18" s="108" t="s">
        <v>37</v>
      </c>
      <c r="J18" s="28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107"/>
      <c r="J19" s="36"/>
      <c r="K19" s="39"/>
    </row>
    <row r="20" spans="2:11" s="1" customFormat="1" ht="14.25" customHeight="1">
      <c r="B20" s="35"/>
      <c r="C20" s="36"/>
      <c r="D20" s="30" t="s">
        <v>41</v>
      </c>
      <c r="E20" s="36"/>
      <c r="F20" s="36"/>
      <c r="G20" s="36"/>
      <c r="H20" s="36"/>
      <c r="I20" s="108" t="s">
        <v>34</v>
      </c>
      <c r="J20" s="28" t="s">
        <v>42</v>
      </c>
      <c r="K20" s="39"/>
    </row>
    <row r="21" spans="2:11" s="1" customFormat="1" ht="18" customHeight="1">
      <c r="B21" s="35"/>
      <c r="C21" s="36"/>
      <c r="D21" s="36"/>
      <c r="E21" s="28" t="s">
        <v>43</v>
      </c>
      <c r="F21" s="36"/>
      <c r="G21" s="36"/>
      <c r="H21" s="36"/>
      <c r="I21" s="108" t="s">
        <v>37</v>
      </c>
      <c r="J21" s="28" t="s">
        <v>20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107"/>
      <c r="J22" s="36"/>
      <c r="K22" s="39"/>
    </row>
    <row r="23" spans="2:11" s="1" customFormat="1" ht="14.25" customHeight="1">
      <c r="B23" s="35"/>
      <c r="C23" s="36"/>
      <c r="D23" s="30" t="s">
        <v>45</v>
      </c>
      <c r="E23" s="36"/>
      <c r="F23" s="36"/>
      <c r="G23" s="36"/>
      <c r="H23" s="36"/>
      <c r="I23" s="107"/>
      <c r="J23" s="36"/>
      <c r="K23" s="39"/>
    </row>
    <row r="24" spans="2:11" s="6" customFormat="1" ht="63" customHeight="1">
      <c r="B24" s="110"/>
      <c r="C24" s="111"/>
      <c r="D24" s="111"/>
      <c r="E24" s="367" t="s">
        <v>46</v>
      </c>
      <c r="F24" s="375"/>
      <c r="G24" s="375"/>
      <c r="H24" s="375"/>
      <c r="I24" s="112"/>
      <c r="J24" s="111"/>
      <c r="K24" s="113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107"/>
      <c r="J25" s="36"/>
      <c r="K25" s="39"/>
    </row>
    <row r="26" spans="2:11" s="1" customFormat="1" ht="6.75" customHeight="1">
      <c r="B26" s="35"/>
      <c r="C26" s="36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4.75" customHeight="1">
      <c r="B27" s="35"/>
      <c r="C27" s="36"/>
      <c r="D27" s="116" t="s">
        <v>47</v>
      </c>
      <c r="E27" s="36"/>
      <c r="F27" s="36"/>
      <c r="G27" s="36"/>
      <c r="H27" s="36"/>
      <c r="I27" s="107"/>
      <c r="J27" s="117">
        <f>ROUND(J81,2)</f>
        <v>0</v>
      </c>
      <c r="K27" s="39"/>
    </row>
    <row r="28" spans="2:11" s="1" customFormat="1" ht="6.75" customHeight="1">
      <c r="B28" s="35"/>
      <c r="C28" s="36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25" customHeight="1">
      <c r="B29" s="35"/>
      <c r="C29" s="36"/>
      <c r="D29" s="36"/>
      <c r="E29" s="36"/>
      <c r="F29" s="40" t="s">
        <v>49</v>
      </c>
      <c r="G29" s="36"/>
      <c r="H29" s="36"/>
      <c r="I29" s="118" t="s">
        <v>48</v>
      </c>
      <c r="J29" s="40" t="s">
        <v>50</v>
      </c>
      <c r="K29" s="39"/>
    </row>
    <row r="30" spans="2:11" s="1" customFormat="1" ht="14.25" customHeight="1">
      <c r="B30" s="35"/>
      <c r="C30" s="36"/>
      <c r="D30" s="43" t="s">
        <v>51</v>
      </c>
      <c r="E30" s="43" t="s">
        <v>52</v>
      </c>
      <c r="F30" s="119">
        <f>ROUND(SUM(BE81:BE94),2)</f>
        <v>0</v>
      </c>
      <c r="G30" s="36"/>
      <c r="H30" s="36"/>
      <c r="I30" s="120">
        <v>0.21</v>
      </c>
      <c r="J30" s="119">
        <f>ROUND(ROUND((SUM(BE81:BE94)),2)*I30,2)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53</v>
      </c>
      <c r="F31" s="119">
        <f>ROUND(SUM(BF81:BF94),2)</f>
        <v>0</v>
      </c>
      <c r="G31" s="36"/>
      <c r="H31" s="36"/>
      <c r="I31" s="120">
        <v>0.15</v>
      </c>
      <c r="J31" s="119">
        <f>ROUND(ROUND((SUM(BF81:BF94)),2)*I31,2)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54</v>
      </c>
      <c r="F32" s="119">
        <f>ROUND(SUM(BG81:BG94),2)</f>
        <v>0</v>
      </c>
      <c r="G32" s="36"/>
      <c r="H32" s="36"/>
      <c r="I32" s="120">
        <v>0.21</v>
      </c>
      <c r="J32" s="119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55</v>
      </c>
      <c r="F33" s="119">
        <f>ROUND(SUM(BH81:BH94),2)</f>
        <v>0</v>
      </c>
      <c r="G33" s="36"/>
      <c r="H33" s="36"/>
      <c r="I33" s="120">
        <v>0.15</v>
      </c>
      <c r="J33" s="119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56</v>
      </c>
      <c r="F34" s="119">
        <f>ROUND(SUM(BI81:BI94),2)</f>
        <v>0</v>
      </c>
      <c r="G34" s="36"/>
      <c r="H34" s="36"/>
      <c r="I34" s="120">
        <v>0</v>
      </c>
      <c r="J34" s="119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107"/>
      <c r="J35" s="36"/>
      <c r="K35" s="39"/>
    </row>
    <row r="36" spans="2:11" s="1" customFormat="1" ht="24.75" customHeight="1">
      <c r="B36" s="35"/>
      <c r="C36" s="121"/>
      <c r="D36" s="122" t="s">
        <v>57</v>
      </c>
      <c r="E36" s="73"/>
      <c r="F36" s="73"/>
      <c r="G36" s="123" t="s">
        <v>58</v>
      </c>
      <c r="H36" s="124" t="s">
        <v>59</v>
      </c>
      <c r="I36" s="125"/>
      <c r="J36" s="126">
        <f>SUM(J27:J34)</f>
        <v>0</v>
      </c>
      <c r="K36" s="127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28"/>
      <c r="J37" s="51"/>
      <c r="K37" s="52"/>
    </row>
    <row r="41" spans="2:11" s="1" customFormat="1" ht="6.75" customHeight="1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75" customHeight="1">
      <c r="B42" s="35"/>
      <c r="C42" s="23" t="s">
        <v>104</v>
      </c>
      <c r="D42" s="36"/>
      <c r="E42" s="36"/>
      <c r="F42" s="36"/>
      <c r="G42" s="36"/>
      <c r="H42" s="36"/>
      <c r="I42" s="107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107"/>
      <c r="J43" s="36"/>
      <c r="K43" s="39"/>
    </row>
    <row r="44" spans="2:11" s="1" customFormat="1" ht="14.25" customHeight="1">
      <c r="B44" s="35"/>
      <c r="C44" s="30" t="s">
        <v>16</v>
      </c>
      <c r="D44" s="36"/>
      <c r="E44" s="36"/>
      <c r="F44" s="36"/>
      <c r="G44" s="36"/>
      <c r="H44" s="36"/>
      <c r="I44" s="107"/>
      <c r="J44" s="36"/>
      <c r="K44" s="39"/>
    </row>
    <row r="45" spans="2:11" s="1" customFormat="1" ht="22.5" customHeight="1">
      <c r="B45" s="35"/>
      <c r="C45" s="36"/>
      <c r="D45" s="36"/>
      <c r="E45" s="373" t="str">
        <f>E7</f>
        <v>ZŠ Čakovice - bourací práce</v>
      </c>
      <c r="F45" s="348"/>
      <c r="G45" s="348"/>
      <c r="H45" s="348"/>
      <c r="I45" s="107"/>
      <c r="J45" s="36"/>
      <c r="K45" s="39"/>
    </row>
    <row r="46" spans="2:11" s="1" customFormat="1" ht="14.25" customHeight="1">
      <c r="B46" s="35"/>
      <c r="C46" s="30" t="s">
        <v>102</v>
      </c>
      <c r="D46" s="36"/>
      <c r="E46" s="36"/>
      <c r="F46" s="36"/>
      <c r="G46" s="36"/>
      <c r="H46" s="36"/>
      <c r="I46" s="107"/>
      <c r="J46" s="36"/>
      <c r="K46" s="39"/>
    </row>
    <row r="47" spans="2:11" s="1" customFormat="1" ht="23.25" customHeight="1">
      <c r="B47" s="35"/>
      <c r="C47" s="36"/>
      <c r="D47" s="36"/>
      <c r="E47" s="374" t="str">
        <f>E9</f>
        <v>00 - VRN</v>
      </c>
      <c r="F47" s="348"/>
      <c r="G47" s="348"/>
      <c r="H47" s="348"/>
      <c r="I47" s="107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107"/>
      <c r="J48" s="36"/>
      <c r="K48" s="39"/>
    </row>
    <row r="49" spans="2:11" s="1" customFormat="1" ht="18" customHeight="1">
      <c r="B49" s="35"/>
      <c r="C49" s="30" t="s">
        <v>23</v>
      </c>
      <c r="D49" s="36"/>
      <c r="E49" s="36"/>
      <c r="F49" s="28" t="str">
        <f>F12</f>
        <v>k.ú. Čakovice</v>
      </c>
      <c r="G49" s="36"/>
      <c r="H49" s="36"/>
      <c r="I49" s="108" t="s">
        <v>25</v>
      </c>
      <c r="J49" s="109" t="str">
        <f>IF(J12="","",J12)</f>
        <v>31.05.2016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107"/>
      <c r="J50" s="36"/>
      <c r="K50" s="39"/>
    </row>
    <row r="51" spans="2:11" s="1" customFormat="1" ht="15">
      <c r="B51" s="35"/>
      <c r="C51" s="30" t="s">
        <v>33</v>
      </c>
      <c r="D51" s="36"/>
      <c r="E51" s="36"/>
      <c r="F51" s="28" t="str">
        <f>E15</f>
        <v>MĚSTSKÁ ČÁST PRAHA - ČAKOVICE </v>
      </c>
      <c r="G51" s="36"/>
      <c r="H51" s="36"/>
      <c r="I51" s="108" t="s">
        <v>41</v>
      </c>
      <c r="J51" s="28" t="str">
        <f>E21</f>
        <v>GREBNER, spol. s r.o.</v>
      </c>
      <c r="K51" s="39"/>
    </row>
    <row r="52" spans="2:11" s="1" customFormat="1" ht="14.25" customHeight="1">
      <c r="B52" s="35"/>
      <c r="C52" s="30" t="s">
        <v>39</v>
      </c>
      <c r="D52" s="36"/>
      <c r="E52" s="36"/>
      <c r="F52" s="28">
        <f>IF(E18="","",E18)</f>
      </c>
      <c r="G52" s="36"/>
      <c r="H52" s="36"/>
      <c r="I52" s="107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107"/>
      <c r="J53" s="36"/>
      <c r="K53" s="39"/>
    </row>
    <row r="54" spans="2:11" s="1" customFormat="1" ht="29.25" customHeight="1">
      <c r="B54" s="35"/>
      <c r="C54" s="133" t="s">
        <v>105</v>
      </c>
      <c r="D54" s="121"/>
      <c r="E54" s="121"/>
      <c r="F54" s="121"/>
      <c r="G54" s="121"/>
      <c r="H54" s="121"/>
      <c r="I54" s="134"/>
      <c r="J54" s="135" t="s">
        <v>106</v>
      </c>
      <c r="K54" s="136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107"/>
      <c r="J55" s="36"/>
      <c r="K55" s="39"/>
    </row>
    <row r="56" spans="2:47" s="1" customFormat="1" ht="29.25" customHeight="1">
      <c r="B56" s="35"/>
      <c r="C56" s="137" t="s">
        <v>107</v>
      </c>
      <c r="D56" s="36"/>
      <c r="E56" s="36"/>
      <c r="F56" s="36"/>
      <c r="G56" s="36"/>
      <c r="H56" s="36"/>
      <c r="I56" s="107"/>
      <c r="J56" s="117">
        <f>J81</f>
        <v>0</v>
      </c>
      <c r="K56" s="39"/>
      <c r="AU56" s="17" t="s">
        <v>108</v>
      </c>
    </row>
    <row r="57" spans="2:11" s="7" customFormat="1" ht="24.75" customHeight="1">
      <c r="B57" s="138"/>
      <c r="C57" s="139"/>
      <c r="D57" s="140" t="s">
        <v>109</v>
      </c>
      <c r="E57" s="141"/>
      <c r="F57" s="141"/>
      <c r="G57" s="141"/>
      <c r="H57" s="141"/>
      <c r="I57" s="142"/>
      <c r="J57" s="143">
        <f>J82</f>
        <v>0</v>
      </c>
      <c r="K57" s="144"/>
    </row>
    <row r="58" spans="2:11" s="8" customFormat="1" ht="19.5" customHeight="1">
      <c r="B58" s="145"/>
      <c r="C58" s="146"/>
      <c r="D58" s="147" t="s">
        <v>110</v>
      </c>
      <c r="E58" s="148"/>
      <c r="F58" s="148"/>
      <c r="G58" s="148"/>
      <c r="H58" s="148"/>
      <c r="I58" s="149"/>
      <c r="J58" s="150">
        <f>J83</f>
        <v>0</v>
      </c>
      <c r="K58" s="151"/>
    </row>
    <row r="59" spans="2:11" s="8" customFormat="1" ht="19.5" customHeight="1">
      <c r="B59" s="145"/>
      <c r="C59" s="146"/>
      <c r="D59" s="147" t="s">
        <v>111</v>
      </c>
      <c r="E59" s="148"/>
      <c r="F59" s="148"/>
      <c r="G59" s="148"/>
      <c r="H59" s="148"/>
      <c r="I59" s="149"/>
      <c r="J59" s="150">
        <f>J85</f>
        <v>0</v>
      </c>
      <c r="K59" s="151"/>
    </row>
    <row r="60" spans="2:11" s="8" customFormat="1" ht="19.5" customHeight="1">
      <c r="B60" s="145"/>
      <c r="C60" s="146"/>
      <c r="D60" s="147" t="s">
        <v>112</v>
      </c>
      <c r="E60" s="148"/>
      <c r="F60" s="148"/>
      <c r="G60" s="148"/>
      <c r="H60" s="148"/>
      <c r="I60" s="149"/>
      <c r="J60" s="150">
        <f>J91</f>
        <v>0</v>
      </c>
      <c r="K60" s="151"/>
    </row>
    <row r="61" spans="2:11" s="8" customFormat="1" ht="19.5" customHeight="1">
      <c r="B61" s="145"/>
      <c r="C61" s="146"/>
      <c r="D61" s="147" t="s">
        <v>113</v>
      </c>
      <c r="E61" s="148"/>
      <c r="F61" s="148"/>
      <c r="G61" s="148"/>
      <c r="H61" s="148"/>
      <c r="I61" s="149"/>
      <c r="J61" s="150">
        <f>J93</f>
        <v>0</v>
      </c>
      <c r="K61" s="151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107"/>
      <c r="J62" s="36"/>
      <c r="K62" s="39"/>
    </row>
    <row r="63" spans="2:11" s="1" customFormat="1" ht="6.75" customHeight="1">
      <c r="B63" s="50"/>
      <c r="C63" s="51"/>
      <c r="D63" s="51"/>
      <c r="E63" s="51"/>
      <c r="F63" s="51"/>
      <c r="G63" s="51"/>
      <c r="H63" s="51"/>
      <c r="I63" s="128"/>
      <c r="J63" s="51"/>
      <c r="K63" s="52"/>
    </row>
    <row r="67" spans="2:12" s="1" customFormat="1" ht="6.75" customHeight="1">
      <c r="B67" s="53"/>
      <c r="C67" s="54"/>
      <c r="D67" s="54"/>
      <c r="E67" s="54"/>
      <c r="F67" s="54"/>
      <c r="G67" s="54"/>
      <c r="H67" s="54"/>
      <c r="I67" s="131"/>
      <c r="J67" s="54"/>
      <c r="K67" s="54"/>
      <c r="L67" s="55"/>
    </row>
    <row r="68" spans="2:12" s="1" customFormat="1" ht="36.75" customHeight="1">
      <c r="B68" s="35"/>
      <c r="C68" s="56" t="s">
        <v>114</v>
      </c>
      <c r="D68" s="57"/>
      <c r="E68" s="57"/>
      <c r="F68" s="57"/>
      <c r="G68" s="57"/>
      <c r="H68" s="57"/>
      <c r="I68" s="152"/>
      <c r="J68" s="57"/>
      <c r="K68" s="57"/>
      <c r="L68" s="55"/>
    </row>
    <row r="69" spans="2:12" s="1" customFormat="1" ht="6.75" customHeight="1">
      <c r="B69" s="35"/>
      <c r="C69" s="57"/>
      <c r="D69" s="57"/>
      <c r="E69" s="57"/>
      <c r="F69" s="57"/>
      <c r="G69" s="57"/>
      <c r="H69" s="57"/>
      <c r="I69" s="152"/>
      <c r="J69" s="57"/>
      <c r="K69" s="57"/>
      <c r="L69" s="55"/>
    </row>
    <row r="70" spans="2:12" s="1" customFormat="1" ht="14.25" customHeight="1">
      <c r="B70" s="35"/>
      <c r="C70" s="59" t="s">
        <v>16</v>
      </c>
      <c r="D70" s="57"/>
      <c r="E70" s="57"/>
      <c r="F70" s="57"/>
      <c r="G70" s="57"/>
      <c r="H70" s="57"/>
      <c r="I70" s="152"/>
      <c r="J70" s="57"/>
      <c r="K70" s="57"/>
      <c r="L70" s="55"/>
    </row>
    <row r="71" spans="2:12" s="1" customFormat="1" ht="22.5" customHeight="1">
      <c r="B71" s="35"/>
      <c r="C71" s="57"/>
      <c r="D71" s="57"/>
      <c r="E71" s="371" t="str">
        <f>E7</f>
        <v>ZŠ Čakovice - bourací práce</v>
      </c>
      <c r="F71" s="341"/>
      <c r="G71" s="341"/>
      <c r="H71" s="341"/>
      <c r="I71" s="152"/>
      <c r="J71" s="57"/>
      <c r="K71" s="57"/>
      <c r="L71" s="55"/>
    </row>
    <row r="72" spans="2:12" s="1" customFormat="1" ht="14.25" customHeight="1">
      <c r="B72" s="35"/>
      <c r="C72" s="59" t="s">
        <v>102</v>
      </c>
      <c r="D72" s="57"/>
      <c r="E72" s="57"/>
      <c r="F72" s="57"/>
      <c r="G72" s="57"/>
      <c r="H72" s="57"/>
      <c r="I72" s="152"/>
      <c r="J72" s="57"/>
      <c r="K72" s="57"/>
      <c r="L72" s="55"/>
    </row>
    <row r="73" spans="2:12" s="1" customFormat="1" ht="23.25" customHeight="1">
      <c r="B73" s="35"/>
      <c r="C73" s="57"/>
      <c r="D73" s="57"/>
      <c r="E73" s="338" t="str">
        <f>E9</f>
        <v>00 - VRN</v>
      </c>
      <c r="F73" s="341"/>
      <c r="G73" s="341"/>
      <c r="H73" s="341"/>
      <c r="I73" s="152"/>
      <c r="J73" s="57"/>
      <c r="K73" s="57"/>
      <c r="L73" s="55"/>
    </row>
    <row r="74" spans="2:12" s="1" customFormat="1" ht="6.75" customHeight="1">
      <c r="B74" s="35"/>
      <c r="C74" s="57"/>
      <c r="D74" s="57"/>
      <c r="E74" s="57"/>
      <c r="F74" s="57"/>
      <c r="G74" s="57"/>
      <c r="H74" s="57"/>
      <c r="I74" s="152"/>
      <c r="J74" s="57"/>
      <c r="K74" s="57"/>
      <c r="L74" s="55"/>
    </row>
    <row r="75" spans="2:12" s="1" customFormat="1" ht="18" customHeight="1">
      <c r="B75" s="35"/>
      <c r="C75" s="59" t="s">
        <v>23</v>
      </c>
      <c r="D75" s="57"/>
      <c r="E75" s="57"/>
      <c r="F75" s="153" t="str">
        <f>F12</f>
        <v>k.ú. Čakovice</v>
      </c>
      <c r="G75" s="57"/>
      <c r="H75" s="57"/>
      <c r="I75" s="154" t="s">
        <v>25</v>
      </c>
      <c r="J75" s="67" t="str">
        <f>IF(J12="","",J12)</f>
        <v>31.05.2016</v>
      </c>
      <c r="K75" s="57"/>
      <c r="L75" s="55"/>
    </row>
    <row r="76" spans="2:12" s="1" customFormat="1" ht="6.75" customHeight="1">
      <c r="B76" s="35"/>
      <c r="C76" s="57"/>
      <c r="D76" s="57"/>
      <c r="E76" s="57"/>
      <c r="F76" s="57"/>
      <c r="G76" s="57"/>
      <c r="H76" s="57"/>
      <c r="I76" s="152"/>
      <c r="J76" s="57"/>
      <c r="K76" s="57"/>
      <c r="L76" s="55"/>
    </row>
    <row r="77" spans="2:12" s="1" customFormat="1" ht="15">
      <c r="B77" s="35"/>
      <c r="C77" s="59" t="s">
        <v>33</v>
      </c>
      <c r="D77" s="57"/>
      <c r="E77" s="57"/>
      <c r="F77" s="153" t="str">
        <f>E15</f>
        <v>MĚSTSKÁ ČÁST PRAHA - ČAKOVICE </v>
      </c>
      <c r="G77" s="57"/>
      <c r="H77" s="57"/>
      <c r="I77" s="154" t="s">
        <v>41</v>
      </c>
      <c r="J77" s="153" t="str">
        <f>E21</f>
        <v>GREBNER, spol. s r.o.</v>
      </c>
      <c r="K77" s="57"/>
      <c r="L77" s="55"/>
    </row>
    <row r="78" spans="2:12" s="1" customFormat="1" ht="14.25" customHeight="1">
      <c r="B78" s="35"/>
      <c r="C78" s="59" t="s">
        <v>39</v>
      </c>
      <c r="D78" s="57"/>
      <c r="E78" s="57"/>
      <c r="F78" s="153">
        <f>IF(E18="","",E18)</f>
      </c>
      <c r="G78" s="57"/>
      <c r="H78" s="57"/>
      <c r="I78" s="152"/>
      <c r="J78" s="57"/>
      <c r="K78" s="57"/>
      <c r="L78" s="55"/>
    </row>
    <row r="79" spans="2:12" s="1" customFormat="1" ht="9.75" customHeight="1">
      <c r="B79" s="35"/>
      <c r="C79" s="57"/>
      <c r="D79" s="57"/>
      <c r="E79" s="57"/>
      <c r="F79" s="57"/>
      <c r="G79" s="57"/>
      <c r="H79" s="57"/>
      <c r="I79" s="152"/>
      <c r="J79" s="57"/>
      <c r="K79" s="57"/>
      <c r="L79" s="55"/>
    </row>
    <row r="80" spans="2:20" s="9" customFormat="1" ht="29.25" customHeight="1">
      <c r="B80" s="155"/>
      <c r="C80" s="156" t="s">
        <v>115</v>
      </c>
      <c r="D80" s="157" t="s">
        <v>66</v>
      </c>
      <c r="E80" s="157" t="s">
        <v>62</v>
      </c>
      <c r="F80" s="157" t="s">
        <v>116</v>
      </c>
      <c r="G80" s="157" t="s">
        <v>117</v>
      </c>
      <c r="H80" s="157" t="s">
        <v>118</v>
      </c>
      <c r="I80" s="158" t="s">
        <v>119</v>
      </c>
      <c r="J80" s="157" t="s">
        <v>106</v>
      </c>
      <c r="K80" s="159" t="s">
        <v>120</v>
      </c>
      <c r="L80" s="160"/>
      <c r="M80" s="75" t="s">
        <v>121</v>
      </c>
      <c r="N80" s="76" t="s">
        <v>51</v>
      </c>
      <c r="O80" s="76" t="s">
        <v>122</v>
      </c>
      <c r="P80" s="76" t="s">
        <v>123</v>
      </c>
      <c r="Q80" s="76" t="s">
        <v>124</v>
      </c>
      <c r="R80" s="76" t="s">
        <v>125</v>
      </c>
      <c r="S80" s="76" t="s">
        <v>126</v>
      </c>
      <c r="T80" s="77" t="s">
        <v>127</v>
      </c>
    </row>
    <row r="81" spans="2:63" s="1" customFormat="1" ht="29.25" customHeight="1">
      <c r="B81" s="35"/>
      <c r="C81" s="81" t="s">
        <v>107</v>
      </c>
      <c r="D81" s="57"/>
      <c r="E81" s="57"/>
      <c r="F81" s="57"/>
      <c r="G81" s="57"/>
      <c r="H81" s="57"/>
      <c r="I81" s="152"/>
      <c r="J81" s="161">
        <f>BK81</f>
        <v>0</v>
      </c>
      <c r="K81" s="57"/>
      <c r="L81" s="55"/>
      <c r="M81" s="78"/>
      <c r="N81" s="79"/>
      <c r="O81" s="79"/>
      <c r="P81" s="162">
        <f>P82</f>
        <v>0</v>
      </c>
      <c r="Q81" s="79"/>
      <c r="R81" s="162">
        <f>R82</f>
        <v>0</v>
      </c>
      <c r="S81" s="79"/>
      <c r="T81" s="163">
        <f>T82</f>
        <v>0</v>
      </c>
      <c r="AT81" s="17" t="s">
        <v>80</v>
      </c>
      <c r="AU81" s="17" t="s">
        <v>108</v>
      </c>
      <c r="BK81" s="164">
        <f>BK82</f>
        <v>0</v>
      </c>
    </row>
    <row r="82" spans="2:63" s="10" customFormat="1" ht="36.75" customHeight="1">
      <c r="B82" s="165"/>
      <c r="C82" s="166"/>
      <c r="D82" s="167" t="s">
        <v>80</v>
      </c>
      <c r="E82" s="168" t="s">
        <v>86</v>
      </c>
      <c r="F82" s="168" t="s">
        <v>128</v>
      </c>
      <c r="G82" s="166"/>
      <c r="H82" s="166"/>
      <c r="I82" s="169"/>
      <c r="J82" s="170">
        <f>BK82</f>
        <v>0</v>
      </c>
      <c r="K82" s="166"/>
      <c r="L82" s="171"/>
      <c r="M82" s="172"/>
      <c r="N82" s="173"/>
      <c r="O82" s="173"/>
      <c r="P82" s="174">
        <f>P83+P85+P91+P93</f>
        <v>0</v>
      </c>
      <c r="Q82" s="173"/>
      <c r="R82" s="174">
        <f>R83+R85+R91+R93</f>
        <v>0</v>
      </c>
      <c r="S82" s="173"/>
      <c r="T82" s="175">
        <f>T83+T85+T91+T93</f>
        <v>0</v>
      </c>
      <c r="AR82" s="176" t="s">
        <v>129</v>
      </c>
      <c r="AT82" s="177" t="s">
        <v>80</v>
      </c>
      <c r="AU82" s="177" t="s">
        <v>81</v>
      </c>
      <c r="AY82" s="176" t="s">
        <v>130</v>
      </c>
      <c r="BK82" s="178">
        <f>BK83+BK85+BK91+BK93</f>
        <v>0</v>
      </c>
    </row>
    <row r="83" spans="2:63" s="10" customFormat="1" ht="19.5" customHeight="1">
      <c r="B83" s="165"/>
      <c r="C83" s="166"/>
      <c r="D83" s="179" t="s">
        <v>80</v>
      </c>
      <c r="E83" s="180" t="s">
        <v>131</v>
      </c>
      <c r="F83" s="180" t="s">
        <v>132</v>
      </c>
      <c r="G83" s="166"/>
      <c r="H83" s="166"/>
      <c r="I83" s="169"/>
      <c r="J83" s="181">
        <f>BK83</f>
        <v>0</v>
      </c>
      <c r="K83" s="166"/>
      <c r="L83" s="171"/>
      <c r="M83" s="172"/>
      <c r="N83" s="173"/>
      <c r="O83" s="173"/>
      <c r="P83" s="174">
        <f>P84</f>
        <v>0</v>
      </c>
      <c r="Q83" s="173"/>
      <c r="R83" s="174">
        <f>R84</f>
        <v>0</v>
      </c>
      <c r="S83" s="173"/>
      <c r="T83" s="175">
        <f>T84</f>
        <v>0</v>
      </c>
      <c r="AR83" s="176" t="s">
        <v>129</v>
      </c>
      <c r="AT83" s="177" t="s">
        <v>80</v>
      </c>
      <c r="AU83" s="177" t="s">
        <v>22</v>
      </c>
      <c r="AY83" s="176" t="s">
        <v>130</v>
      </c>
      <c r="BK83" s="178">
        <f>BK84</f>
        <v>0</v>
      </c>
    </row>
    <row r="84" spans="2:65" s="1" customFormat="1" ht="31.5" customHeight="1">
      <c r="B84" s="35"/>
      <c r="C84" s="182" t="s">
        <v>22</v>
      </c>
      <c r="D84" s="182" t="s">
        <v>133</v>
      </c>
      <c r="E84" s="183" t="s">
        <v>134</v>
      </c>
      <c r="F84" s="184" t="s">
        <v>135</v>
      </c>
      <c r="G84" s="185" t="s">
        <v>136</v>
      </c>
      <c r="H84" s="186">
        <v>1</v>
      </c>
      <c r="I84" s="187"/>
      <c r="J84" s="188">
        <f>ROUND(I84*H84,2)</f>
        <v>0</v>
      </c>
      <c r="K84" s="184" t="s">
        <v>137</v>
      </c>
      <c r="L84" s="55"/>
      <c r="M84" s="189" t="s">
        <v>20</v>
      </c>
      <c r="N84" s="190" t="s">
        <v>52</v>
      </c>
      <c r="O84" s="36"/>
      <c r="P84" s="191">
        <f>O84*H84</f>
        <v>0</v>
      </c>
      <c r="Q84" s="191">
        <v>0</v>
      </c>
      <c r="R84" s="191">
        <f>Q84*H84</f>
        <v>0</v>
      </c>
      <c r="S84" s="191">
        <v>0</v>
      </c>
      <c r="T84" s="192">
        <f>S84*H84</f>
        <v>0</v>
      </c>
      <c r="AR84" s="17" t="s">
        <v>138</v>
      </c>
      <c r="AT84" s="17" t="s">
        <v>133</v>
      </c>
      <c r="AU84" s="17" t="s">
        <v>89</v>
      </c>
      <c r="AY84" s="17" t="s">
        <v>130</v>
      </c>
      <c r="BE84" s="193">
        <f>IF(N84="základní",J84,0)</f>
        <v>0</v>
      </c>
      <c r="BF84" s="193">
        <f>IF(N84="snížená",J84,0)</f>
        <v>0</v>
      </c>
      <c r="BG84" s="193">
        <f>IF(N84="zákl. přenesená",J84,0)</f>
        <v>0</v>
      </c>
      <c r="BH84" s="193">
        <f>IF(N84="sníž. přenesená",J84,0)</f>
        <v>0</v>
      </c>
      <c r="BI84" s="193">
        <f>IF(N84="nulová",J84,0)</f>
        <v>0</v>
      </c>
      <c r="BJ84" s="17" t="s">
        <v>22</v>
      </c>
      <c r="BK84" s="193">
        <f>ROUND(I84*H84,2)</f>
        <v>0</v>
      </c>
      <c r="BL84" s="17" t="s">
        <v>138</v>
      </c>
      <c r="BM84" s="17" t="s">
        <v>139</v>
      </c>
    </row>
    <row r="85" spans="2:63" s="10" customFormat="1" ht="29.25" customHeight="1">
      <c r="B85" s="165"/>
      <c r="C85" s="166"/>
      <c r="D85" s="179" t="s">
        <v>80</v>
      </c>
      <c r="E85" s="180" t="s">
        <v>140</v>
      </c>
      <c r="F85" s="180" t="s">
        <v>141</v>
      </c>
      <c r="G85" s="166"/>
      <c r="H85" s="166"/>
      <c r="I85" s="169"/>
      <c r="J85" s="181">
        <f>BK85</f>
        <v>0</v>
      </c>
      <c r="K85" s="166"/>
      <c r="L85" s="171"/>
      <c r="M85" s="172"/>
      <c r="N85" s="173"/>
      <c r="O85" s="173"/>
      <c r="P85" s="174">
        <f>SUM(P86:P90)</f>
        <v>0</v>
      </c>
      <c r="Q85" s="173"/>
      <c r="R85" s="174">
        <f>SUM(R86:R90)</f>
        <v>0</v>
      </c>
      <c r="S85" s="173"/>
      <c r="T85" s="175">
        <f>SUM(T86:T90)</f>
        <v>0</v>
      </c>
      <c r="AR85" s="176" t="s">
        <v>129</v>
      </c>
      <c r="AT85" s="177" t="s">
        <v>80</v>
      </c>
      <c r="AU85" s="177" t="s">
        <v>22</v>
      </c>
      <c r="AY85" s="176" t="s">
        <v>130</v>
      </c>
      <c r="BK85" s="178">
        <f>SUM(BK86:BK90)</f>
        <v>0</v>
      </c>
    </row>
    <row r="86" spans="2:65" s="1" customFormat="1" ht="22.5" customHeight="1">
      <c r="B86" s="35"/>
      <c r="C86" s="182" t="s">
        <v>89</v>
      </c>
      <c r="D86" s="182" t="s">
        <v>133</v>
      </c>
      <c r="E86" s="183" t="s">
        <v>142</v>
      </c>
      <c r="F86" s="184" t="s">
        <v>143</v>
      </c>
      <c r="G86" s="185" t="s">
        <v>136</v>
      </c>
      <c r="H86" s="186">
        <v>1</v>
      </c>
      <c r="I86" s="187"/>
      <c r="J86" s="188">
        <f>ROUND(I86*H86,2)</f>
        <v>0</v>
      </c>
      <c r="K86" s="184" t="s">
        <v>137</v>
      </c>
      <c r="L86" s="55"/>
      <c r="M86" s="189" t="s">
        <v>20</v>
      </c>
      <c r="N86" s="190" t="s">
        <v>52</v>
      </c>
      <c r="O86" s="36"/>
      <c r="P86" s="191">
        <f>O86*H86</f>
        <v>0</v>
      </c>
      <c r="Q86" s="191">
        <v>0</v>
      </c>
      <c r="R86" s="191">
        <f>Q86*H86</f>
        <v>0</v>
      </c>
      <c r="S86" s="191">
        <v>0</v>
      </c>
      <c r="T86" s="192">
        <f>S86*H86</f>
        <v>0</v>
      </c>
      <c r="AR86" s="17" t="s">
        <v>138</v>
      </c>
      <c r="AT86" s="17" t="s">
        <v>133</v>
      </c>
      <c r="AU86" s="17" t="s">
        <v>89</v>
      </c>
      <c r="AY86" s="17" t="s">
        <v>130</v>
      </c>
      <c r="BE86" s="193">
        <f>IF(N86="základní",J86,0)</f>
        <v>0</v>
      </c>
      <c r="BF86" s="193">
        <f>IF(N86="snížená",J86,0)</f>
        <v>0</v>
      </c>
      <c r="BG86" s="193">
        <f>IF(N86="zákl. přenesená",J86,0)</f>
        <v>0</v>
      </c>
      <c r="BH86" s="193">
        <f>IF(N86="sníž. přenesená",J86,0)</f>
        <v>0</v>
      </c>
      <c r="BI86" s="193">
        <f>IF(N86="nulová",J86,0)</f>
        <v>0</v>
      </c>
      <c r="BJ86" s="17" t="s">
        <v>22</v>
      </c>
      <c r="BK86" s="193">
        <f>ROUND(I86*H86,2)</f>
        <v>0</v>
      </c>
      <c r="BL86" s="17" t="s">
        <v>138</v>
      </c>
      <c r="BM86" s="17" t="s">
        <v>144</v>
      </c>
    </row>
    <row r="87" spans="2:65" s="1" customFormat="1" ht="22.5" customHeight="1">
      <c r="B87" s="35"/>
      <c r="C87" s="182" t="s">
        <v>145</v>
      </c>
      <c r="D87" s="182" t="s">
        <v>133</v>
      </c>
      <c r="E87" s="183" t="s">
        <v>146</v>
      </c>
      <c r="F87" s="184" t="s">
        <v>143</v>
      </c>
      <c r="G87" s="185" t="s">
        <v>136</v>
      </c>
      <c r="H87" s="186">
        <v>1</v>
      </c>
      <c r="I87" s="187"/>
      <c r="J87" s="188">
        <f>ROUND(I87*H87,2)</f>
        <v>0</v>
      </c>
      <c r="K87" s="184" t="s">
        <v>20</v>
      </c>
      <c r="L87" s="55"/>
      <c r="M87" s="189" t="s">
        <v>20</v>
      </c>
      <c r="N87" s="190" t="s">
        <v>52</v>
      </c>
      <c r="O87" s="36"/>
      <c r="P87" s="191">
        <f>O87*H87</f>
        <v>0</v>
      </c>
      <c r="Q87" s="191">
        <v>0</v>
      </c>
      <c r="R87" s="191">
        <f>Q87*H87</f>
        <v>0</v>
      </c>
      <c r="S87" s="191">
        <v>0</v>
      </c>
      <c r="T87" s="192">
        <f>S87*H87</f>
        <v>0</v>
      </c>
      <c r="AR87" s="17" t="s">
        <v>138</v>
      </c>
      <c r="AT87" s="17" t="s">
        <v>133</v>
      </c>
      <c r="AU87" s="17" t="s">
        <v>89</v>
      </c>
      <c r="AY87" s="17" t="s">
        <v>130</v>
      </c>
      <c r="BE87" s="193">
        <f>IF(N87="základní",J87,0)</f>
        <v>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17" t="s">
        <v>22</v>
      </c>
      <c r="BK87" s="193">
        <f>ROUND(I87*H87,2)</f>
        <v>0</v>
      </c>
      <c r="BL87" s="17" t="s">
        <v>138</v>
      </c>
      <c r="BM87" s="17" t="s">
        <v>147</v>
      </c>
    </row>
    <row r="88" spans="2:65" s="1" customFormat="1" ht="22.5" customHeight="1">
      <c r="B88" s="35"/>
      <c r="C88" s="182" t="s">
        <v>148</v>
      </c>
      <c r="D88" s="182" t="s">
        <v>133</v>
      </c>
      <c r="E88" s="183" t="s">
        <v>149</v>
      </c>
      <c r="F88" s="184" t="s">
        <v>150</v>
      </c>
      <c r="G88" s="185" t="s">
        <v>136</v>
      </c>
      <c r="H88" s="186">
        <v>1</v>
      </c>
      <c r="I88" s="187"/>
      <c r="J88" s="188">
        <f>ROUND(I88*H88,2)</f>
        <v>0</v>
      </c>
      <c r="K88" s="184" t="s">
        <v>20</v>
      </c>
      <c r="L88" s="55"/>
      <c r="M88" s="189" t="s">
        <v>20</v>
      </c>
      <c r="N88" s="190" t="s">
        <v>52</v>
      </c>
      <c r="O88" s="36"/>
      <c r="P88" s="191">
        <f>O88*H88</f>
        <v>0</v>
      </c>
      <c r="Q88" s="191">
        <v>0</v>
      </c>
      <c r="R88" s="191">
        <f>Q88*H88</f>
        <v>0</v>
      </c>
      <c r="S88" s="191">
        <v>0</v>
      </c>
      <c r="T88" s="192">
        <f>S88*H88</f>
        <v>0</v>
      </c>
      <c r="AR88" s="17" t="s">
        <v>138</v>
      </c>
      <c r="AT88" s="17" t="s">
        <v>133</v>
      </c>
      <c r="AU88" s="17" t="s">
        <v>89</v>
      </c>
      <c r="AY88" s="17" t="s">
        <v>130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17" t="s">
        <v>22</v>
      </c>
      <c r="BK88" s="193">
        <f>ROUND(I88*H88,2)</f>
        <v>0</v>
      </c>
      <c r="BL88" s="17" t="s">
        <v>138</v>
      </c>
      <c r="BM88" s="17" t="s">
        <v>151</v>
      </c>
    </row>
    <row r="89" spans="2:65" s="1" customFormat="1" ht="22.5" customHeight="1">
      <c r="B89" s="35"/>
      <c r="C89" s="182" t="s">
        <v>129</v>
      </c>
      <c r="D89" s="182" t="s">
        <v>133</v>
      </c>
      <c r="E89" s="183" t="s">
        <v>152</v>
      </c>
      <c r="F89" s="184" t="s">
        <v>150</v>
      </c>
      <c r="G89" s="185" t="s">
        <v>136</v>
      </c>
      <c r="H89" s="186">
        <v>1</v>
      </c>
      <c r="I89" s="187"/>
      <c r="J89" s="188">
        <f>ROUND(I89*H89,2)</f>
        <v>0</v>
      </c>
      <c r="K89" s="184" t="s">
        <v>20</v>
      </c>
      <c r="L89" s="55"/>
      <c r="M89" s="189" t="s">
        <v>20</v>
      </c>
      <c r="N89" s="190" t="s">
        <v>52</v>
      </c>
      <c r="O89" s="36"/>
      <c r="P89" s="191">
        <f>O89*H89</f>
        <v>0</v>
      </c>
      <c r="Q89" s="191">
        <v>0</v>
      </c>
      <c r="R89" s="191">
        <f>Q89*H89</f>
        <v>0</v>
      </c>
      <c r="S89" s="191">
        <v>0</v>
      </c>
      <c r="T89" s="192">
        <f>S89*H89</f>
        <v>0</v>
      </c>
      <c r="AR89" s="17" t="s">
        <v>138</v>
      </c>
      <c r="AT89" s="17" t="s">
        <v>133</v>
      </c>
      <c r="AU89" s="17" t="s">
        <v>89</v>
      </c>
      <c r="AY89" s="17" t="s">
        <v>130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17" t="s">
        <v>22</v>
      </c>
      <c r="BK89" s="193">
        <f>ROUND(I89*H89,2)</f>
        <v>0</v>
      </c>
      <c r="BL89" s="17" t="s">
        <v>138</v>
      </c>
      <c r="BM89" s="17" t="s">
        <v>153</v>
      </c>
    </row>
    <row r="90" spans="2:65" s="1" customFormat="1" ht="22.5" customHeight="1">
      <c r="B90" s="35"/>
      <c r="C90" s="182" t="s">
        <v>154</v>
      </c>
      <c r="D90" s="182" t="s">
        <v>133</v>
      </c>
      <c r="E90" s="183" t="s">
        <v>155</v>
      </c>
      <c r="F90" s="184" t="s">
        <v>150</v>
      </c>
      <c r="G90" s="185" t="s">
        <v>136</v>
      </c>
      <c r="H90" s="186">
        <v>1</v>
      </c>
      <c r="I90" s="187"/>
      <c r="J90" s="188">
        <f>ROUND(I90*H90,2)</f>
        <v>0</v>
      </c>
      <c r="K90" s="184" t="s">
        <v>20</v>
      </c>
      <c r="L90" s="55"/>
      <c r="M90" s="189" t="s">
        <v>20</v>
      </c>
      <c r="N90" s="190" t="s">
        <v>52</v>
      </c>
      <c r="O90" s="36"/>
      <c r="P90" s="191">
        <f>O90*H90</f>
        <v>0</v>
      </c>
      <c r="Q90" s="191">
        <v>0</v>
      </c>
      <c r="R90" s="191">
        <f>Q90*H90</f>
        <v>0</v>
      </c>
      <c r="S90" s="191">
        <v>0</v>
      </c>
      <c r="T90" s="192">
        <f>S90*H90</f>
        <v>0</v>
      </c>
      <c r="AR90" s="17" t="s">
        <v>138</v>
      </c>
      <c r="AT90" s="17" t="s">
        <v>133</v>
      </c>
      <c r="AU90" s="17" t="s">
        <v>89</v>
      </c>
      <c r="AY90" s="17" t="s">
        <v>130</v>
      </c>
      <c r="BE90" s="193">
        <f>IF(N90="základní",J90,0)</f>
        <v>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17" t="s">
        <v>22</v>
      </c>
      <c r="BK90" s="193">
        <f>ROUND(I90*H90,2)</f>
        <v>0</v>
      </c>
      <c r="BL90" s="17" t="s">
        <v>138</v>
      </c>
      <c r="BM90" s="17" t="s">
        <v>156</v>
      </c>
    </row>
    <row r="91" spans="2:63" s="10" customFormat="1" ht="29.25" customHeight="1">
      <c r="B91" s="165"/>
      <c r="C91" s="166"/>
      <c r="D91" s="179" t="s">
        <v>80</v>
      </c>
      <c r="E91" s="180" t="s">
        <v>157</v>
      </c>
      <c r="F91" s="180" t="s">
        <v>158</v>
      </c>
      <c r="G91" s="166"/>
      <c r="H91" s="166"/>
      <c r="I91" s="169"/>
      <c r="J91" s="181">
        <f>BK91</f>
        <v>0</v>
      </c>
      <c r="K91" s="166"/>
      <c r="L91" s="171"/>
      <c r="M91" s="172"/>
      <c r="N91" s="173"/>
      <c r="O91" s="173"/>
      <c r="P91" s="174">
        <f>P92</f>
        <v>0</v>
      </c>
      <c r="Q91" s="173"/>
      <c r="R91" s="174">
        <f>R92</f>
        <v>0</v>
      </c>
      <c r="S91" s="173"/>
      <c r="T91" s="175">
        <f>T92</f>
        <v>0</v>
      </c>
      <c r="AR91" s="176" t="s">
        <v>129</v>
      </c>
      <c r="AT91" s="177" t="s">
        <v>80</v>
      </c>
      <c r="AU91" s="177" t="s">
        <v>22</v>
      </c>
      <c r="AY91" s="176" t="s">
        <v>130</v>
      </c>
      <c r="BK91" s="178">
        <f>BK92</f>
        <v>0</v>
      </c>
    </row>
    <row r="92" spans="2:65" s="1" customFormat="1" ht="22.5" customHeight="1">
      <c r="B92" s="35"/>
      <c r="C92" s="182" t="s">
        <v>159</v>
      </c>
      <c r="D92" s="182" t="s">
        <v>133</v>
      </c>
      <c r="E92" s="183" t="s">
        <v>160</v>
      </c>
      <c r="F92" s="184" t="s">
        <v>161</v>
      </c>
      <c r="G92" s="185" t="s">
        <v>136</v>
      </c>
      <c r="H92" s="186">
        <v>1</v>
      </c>
      <c r="I92" s="187"/>
      <c r="J92" s="188">
        <f>ROUND(I92*H92,2)</f>
        <v>0</v>
      </c>
      <c r="K92" s="184" t="s">
        <v>20</v>
      </c>
      <c r="L92" s="55"/>
      <c r="M92" s="189" t="s">
        <v>20</v>
      </c>
      <c r="N92" s="190" t="s">
        <v>52</v>
      </c>
      <c r="O92" s="36"/>
      <c r="P92" s="191">
        <f>O92*H92</f>
        <v>0</v>
      </c>
      <c r="Q92" s="191">
        <v>0</v>
      </c>
      <c r="R92" s="191">
        <f>Q92*H92</f>
        <v>0</v>
      </c>
      <c r="S92" s="191">
        <v>0</v>
      </c>
      <c r="T92" s="192">
        <f>S92*H92</f>
        <v>0</v>
      </c>
      <c r="AR92" s="17" t="s">
        <v>138</v>
      </c>
      <c r="AT92" s="17" t="s">
        <v>133</v>
      </c>
      <c r="AU92" s="17" t="s">
        <v>89</v>
      </c>
      <c r="AY92" s="17" t="s">
        <v>130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17" t="s">
        <v>22</v>
      </c>
      <c r="BK92" s="193">
        <f>ROUND(I92*H92,2)</f>
        <v>0</v>
      </c>
      <c r="BL92" s="17" t="s">
        <v>138</v>
      </c>
      <c r="BM92" s="17" t="s">
        <v>162</v>
      </c>
    </row>
    <row r="93" spans="2:63" s="10" customFormat="1" ht="29.25" customHeight="1">
      <c r="B93" s="165"/>
      <c r="C93" s="166"/>
      <c r="D93" s="179" t="s">
        <v>80</v>
      </c>
      <c r="E93" s="180" t="s">
        <v>163</v>
      </c>
      <c r="F93" s="180" t="s">
        <v>164</v>
      </c>
      <c r="G93" s="166"/>
      <c r="H93" s="166"/>
      <c r="I93" s="169"/>
      <c r="J93" s="181">
        <f>BK93</f>
        <v>0</v>
      </c>
      <c r="K93" s="166"/>
      <c r="L93" s="171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76" t="s">
        <v>129</v>
      </c>
      <c r="AT93" s="177" t="s">
        <v>80</v>
      </c>
      <c r="AU93" s="177" t="s">
        <v>22</v>
      </c>
      <c r="AY93" s="176" t="s">
        <v>130</v>
      </c>
      <c r="BK93" s="178">
        <f>BK94</f>
        <v>0</v>
      </c>
    </row>
    <row r="94" spans="2:65" s="1" customFormat="1" ht="22.5" customHeight="1">
      <c r="B94" s="35"/>
      <c r="C94" s="182" t="s">
        <v>165</v>
      </c>
      <c r="D94" s="182" t="s">
        <v>133</v>
      </c>
      <c r="E94" s="183" t="s">
        <v>166</v>
      </c>
      <c r="F94" s="184" t="s">
        <v>167</v>
      </c>
      <c r="G94" s="185" t="s">
        <v>136</v>
      </c>
      <c r="H94" s="186">
        <v>1</v>
      </c>
      <c r="I94" s="187"/>
      <c r="J94" s="188">
        <f>ROUND(I94*H94,2)</f>
        <v>0</v>
      </c>
      <c r="K94" s="184" t="s">
        <v>137</v>
      </c>
      <c r="L94" s="55"/>
      <c r="M94" s="189" t="s">
        <v>20</v>
      </c>
      <c r="N94" s="194" t="s">
        <v>52</v>
      </c>
      <c r="O94" s="195"/>
      <c r="P94" s="196">
        <f>O94*H94</f>
        <v>0</v>
      </c>
      <c r="Q94" s="196">
        <v>0</v>
      </c>
      <c r="R94" s="196">
        <f>Q94*H94</f>
        <v>0</v>
      </c>
      <c r="S94" s="196">
        <v>0</v>
      </c>
      <c r="T94" s="197">
        <f>S94*H94</f>
        <v>0</v>
      </c>
      <c r="AR94" s="17" t="s">
        <v>138</v>
      </c>
      <c r="AT94" s="17" t="s">
        <v>133</v>
      </c>
      <c r="AU94" s="17" t="s">
        <v>89</v>
      </c>
      <c r="AY94" s="17" t="s">
        <v>130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17" t="s">
        <v>22</v>
      </c>
      <c r="BK94" s="193">
        <f>ROUND(I94*H94,2)</f>
        <v>0</v>
      </c>
      <c r="BL94" s="17" t="s">
        <v>138</v>
      </c>
      <c r="BM94" s="17" t="s">
        <v>168</v>
      </c>
    </row>
    <row r="95" spans="2:12" s="1" customFormat="1" ht="6.75" customHeight="1">
      <c r="B95" s="50"/>
      <c r="C95" s="51"/>
      <c r="D95" s="51"/>
      <c r="E95" s="51"/>
      <c r="F95" s="51"/>
      <c r="G95" s="51"/>
      <c r="H95" s="51"/>
      <c r="I95" s="128"/>
      <c r="J95" s="51"/>
      <c r="K95" s="51"/>
      <c r="L95" s="55"/>
    </row>
  </sheetData>
  <sheetProtection password="CC35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47"/>
      <c r="C1" s="247"/>
      <c r="D1" s="246" t="s">
        <v>1</v>
      </c>
      <c r="E1" s="247"/>
      <c r="F1" s="248" t="s">
        <v>282</v>
      </c>
      <c r="G1" s="372" t="s">
        <v>283</v>
      </c>
      <c r="H1" s="372"/>
      <c r="I1" s="252"/>
      <c r="J1" s="248" t="s">
        <v>284</v>
      </c>
      <c r="K1" s="246" t="s">
        <v>100</v>
      </c>
      <c r="L1" s="248" t="s">
        <v>285</v>
      </c>
      <c r="M1" s="248"/>
      <c r="N1" s="248"/>
      <c r="O1" s="248"/>
      <c r="P1" s="248"/>
      <c r="Q1" s="248"/>
      <c r="R1" s="248"/>
      <c r="S1" s="248"/>
      <c r="T1" s="248"/>
      <c r="U1" s="244"/>
      <c r="V1" s="244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93</v>
      </c>
    </row>
    <row r="3" spans="2:46" ht="6.75" customHeight="1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89</v>
      </c>
    </row>
    <row r="4" spans="2:46" ht="36.75" customHeight="1">
      <c r="B4" s="21"/>
      <c r="C4" s="22"/>
      <c r="D4" s="23" t="s">
        <v>101</v>
      </c>
      <c r="E4" s="22"/>
      <c r="F4" s="22"/>
      <c r="G4" s="22"/>
      <c r="H4" s="22"/>
      <c r="I4" s="106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106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106"/>
      <c r="J6" s="22"/>
      <c r="K6" s="24"/>
    </row>
    <row r="7" spans="2:11" ht="22.5" customHeight="1">
      <c r="B7" s="21"/>
      <c r="C7" s="22"/>
      <c r="D7" s="22"/>
      <c r="E7" s="373" t="str">
        <f>'Rekapitulace stavby'!K6</f>
        <v>ZŠ Čakovice - bourací práce</v>
      </c>
      <c r="F7" s="364"/>
      <c r="G7" s="364"/>
      <c r="H7" s="364"/>
      <c r="I7" s="106"/>
      <c r="J7" s="22"/>
      <c r="K7" s="24"/>
    </row>
    <row r="8" spans="2:11" s="1" customFormat="1" ht="15">
      <c r="B8" s="35"/>
      <c r="C8" s="36"/>
      <c r="D8" s="30" t="s">
        <v>102</v>
      </c>
      <c r="E8" s="36"/>
      <c r="F8" s="36"/>
      <c r="G8" s="36"/>
      <c r="H8" s="36"/>
      <c r="I8" s="107"/>
      <c r="J8" s="36"/>
      <c r="K8" s="39"/>
    </row>
    <row r="9" spans="2:11" s="1" customFormat="1" ht="36.75" customHeight="1">
      <c r="B9" s="35"/>
      <c r="C9" s="36"/>
      <c r="D9" s="36"/>
      <c r="E9" s="374" t="s">
        <v>169</v>
      </c>
      <c r="F9" s="348"/>
      <c r="G9" s="348"/>
      <c r="H9" s="348"/>
      <c r="I9" s="107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07"/>
      <c r="J10" s="36"/>
      <c r="K10" s="39"/>
    </row>
    <row r="11" spans="2:11" s="1" customFormat="1" ht="14.25" customHeight="1">
      <c r="B11" s="35"/>
      <c r="C11" s="36"/>
      <c r="D11" s="30" t="s">
        <v>19</v>
      </c>
      <c r="E11" s="36"/>
      <c r="F11" s="28" t="s">
        <v>20</v>
      </c>
      <c r="G11" s="36"/>
      <c r="H11" s="36"/>
      <c r="I11" s="108" t="s">
        <v>21</v>
      </c>
      <c r="J11" s="28" t="s">
        <v>20</v>
      </c>
      <c r="K11" s="39"/>
    </row>
    <row r="12" spans="2:11" s="1" customFormat="1" ht="14.25" customHeight="1">
      <c r="B12" s="35"/>
      <c r="C12" s="36"/>
      <c r="D12" s="30" t="s">
        <v>23</v>
      </c>
      <c r="E12" s="36"/>
      <c r="F12" s="28" t="s">
        <v>24</v>
      </c>
      <c r="G12" s="36"/>
      <c r="H12" s="36"/>
      <c r="I12" s="108" t="s">
        <v>25</v>
      </c>
      <c r="J12" s="109" t="str">
        <f>'Rekapitulace stavby'!AN8</f>
        <v>31.05.2016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107"/>
      <c r="J13" s="36"/>
      <c r="K13" s="39"/>
    </row>
    <row r="14" spans="2:11" s="1" customFormat="1" ht="14.25" customHeight="1">
      <c r="B14" s="35"/>
      <c r="C14" s="36"/>
      <c r="D14" s="30" t="s">
        <v>33</v>
      </c>
      <c r="E14" s="36"/>
      <c r="F14" s="36"/>
      <c r="G14" s="36"/>
      <c r="H14" s="36"/>
      <c r="I14" s="108" t="s">
        <v>34</v>
      </c>
      <c r="J14" s="28" t="s">
        <v>35</v>
      </c>
      <c r="K14" s="39"/>
    </row>
    <row r="15" spans="2:11" s="1" customFormat="1" ht="18" customHeight="1">
      <c r="B15" s="35"/>
      <c r="C15" s="36"/>
      <c r="D15" s="36"/>
      <c r="E15" s="28" t="s">
        <v>36</v>
      </c>
      <c r="F15" s="36"/>
      <c r="G15" s="36"/>
      <c r="H15" s="36"/>
      <c r="I15" s="108" t="s">
        <v>37</v>
      </c>
      <c r="J15" s="28" t="s">
        <v>38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107"/>
      <c r="J16" s="36"/>
      <c r="K16" s="39"/>
    </row>
    <row r="17" spans="2:11" s="1" customFormat="1" ht="14.25" customHeight="1">
      <c r="B17" s="35"/>
      <c r="C17" s="36"/>
      <c r="D17" s="30" t="s">
        <v>39</v>
      </c>
      <c r="E17" s="36"/>
      <c r="F17" s="36"/>
      <c r="G17" s="36"/>
      <c r="H17" s="36"/>
      <c r="I17" s="108" t="s">
        <v>34</v>
      </c>
      <c r="J17" s="28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8">
        <f>IF('Rekapitulace stavby'!E14="Vyplň údaj","",IF('Rekapitulace stavby'!E14="","",'Rekapitulace stavby'!E14))</f>
      </c>
      <c r="F18" s="36"/>
      <c r="G18" s="36"/>
      <c r="H18" s="36"/>
      <c r="I18" s="108" t="s">
        <v>37</v>
      </c>
      <c r="J18" s="28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107"/>
      <c r="J19" s="36"/>
      <c r="K19" s="39"/>
    </row>
    <row r="20" spans="2:11" s="1" customFormat="1" ht="14.25" customHeight="1">
      <c r="B20" s="35"/>
      <c r="C20" s="36"/>
      <c r="D20" s="30" t="s">
        <v>41</v>
      </c>
      <c r="E20" s="36"/>
      <c r="F20" s="36"/>
      <c r="G20" s="36"/>
      <c r="H20" s="36"/>
      <c r="I20" s="108" t="s">
        <v>34</v>
      </c>
      <c r="J20" s="28" t="s">
        <v>42</v>
      </c>
      <c r="K20" s="39"/>
    </row>
    <row r="21" spans="2:11" s="1" customFormat="1" ht="18" customHeight="1">
      <c r="B21" s="35"/>
      <c r="C21" s="36"/>
      <c r="D21" s="36"/>
      <c r="E21" s="28" t="s">
        <v>43</v>
      </c>
      <c r="F21" s="36"/>
      <c r="G21" s="36"/>
      <c r="H21" s="36"/>
      <c r="I21" s="108" t="s">
        <v>37</v>
      </c>
      <c r="J21" s="28" t="s">
        <v>20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107"/>
      <c r="J22" s="36"/>
      <c r="K22" s="39"/>
    </row>
    <row r="23" spans="2:11" s="1" customFormat="1" ht="14.25" customHeight="1">
      <c r="B23" s="35"/>
      <c r="C23" s="36"/>
      <c r="D23" s="30" t="s">
        <v>45</v>
      </c>
      <c r="E23" s="36"/>
      <c r="F23" s="36"/>
      <c r="G23" s="36"/>
      <c r="H23" s="36"/>
      <c r="I23" s="107"/>
      <c r="J23" s="36"/>
      <c r="K23" s="39"/>
    </row>
    <row r="24" spans="2:11" s="6" customFormat="1" ht="63" customHeight="1">
      <c r="B24" s="110"/>
      <c r="C24" s="111"/>
      <c r="D24" s="111"/>
      <c r="E24" s="367" t="s">
        <v>46</v>
      </c>
      <c r="F24" s="375"/>
      <c r="G24" s="375"/>
      <c r="H24" s="375"/>
      <c r="I24" s="112"/>
      <c r="J24" s="111"/>
      <c r="K24" s="113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107"/>
      <c r="J25" s="36"/>
      <c r="K25" s="39"/>
    </row>
    <row r="26" spans="2:11" s="1" customFormat="1" ht="6.75" customHeight="1">
      <c r="B26" s="35"/>
      <c r="C26" s="36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4.75" customHeight="1">
      <c r="B27" s="35"/>
      <c r="C27" s="36"/>
      <c r="D27" s="116" t="s">
        <v>47</v>
      </c>
      <c r="E27" s="36"/>
      <c r="F27" s="36"/>
      <c r="G27" s="36"/>
      <c r="H27" s="36"/>
      <c r="I27" s="107"/>
      <c r="J27" s="117">
        <f>ROUND(J81,2)</f>
        <v>0</v>
      </c>
      <c r="K27" s="39"/>
    </row>
    <row r="28" spans="2:11" s="1" customFormat="1" ht="6.75" customHeight="1">
      <c r="B28" s="35"/>
      <c r="C28" s="36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25" customHeight="1">
      <c r="B29" s="35"/>
      <c r="C29" s="36"/>
      <c r="D29" s="36"/>
      <c r="E29" s="36"/>
      <c r="F29" s="40" t="s">
        <v>49</v>
      </c>
      <c r="G29" s="36"/>
      <c r="H29" s="36"/>
      <c r="I29" s="118" t="s">
        <v>48</v>
      </c>
      <c r="J29" s="40" t="s">
        <v>50</v>
      </c>
      <c r="K29" s="39"/>
    </row>
    <row r="30" spans="2:11" s="1" customFormat="1" ht="14.25" customHeight="1">
      <c r="B30" s="35"/>
      <c r="C30" s="36"/>
      <c r="D30" s="43" t="s">
        <v>51</v>
      </c>
      <c r="E30" s="43" t="s">
        <v>52</v>
      </c>
      <c r="F30" s="119">
        <f>ROUND(SUM(BE81:BE106),2)</f>
        <v>0</v>
      </c>
      <c r="G30" s="36"/>
      <c r="H30" s="36"/>
      <c r="I30" s="120">
        <v>0.21</v>
      </c>
      <c r="J30" s="119">
        <f>ROUND(ROUND((SUM(BE81:BE106)),2)*I30,2)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53</v>
      </c>
      <c r="F31" s="119">
        <f>ROUND(SUM(BF81:BF106),2)</f>
        <v>0</v>
      </c>
      <c r="G31" s="36"/>
      <c r="H31" s="36"/>
      <c r="I31" s="120">
        <v>0.15</v>
      </c>
      <c r="J31" s="119">
        <f>ROUND(ROUND((SUM(BF81:BF106)),2)*I31,2)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54</v>
      </c>
      <c r="F32" s="119">
        <f>ROUND(SUM(BG81:BG106),2)</f>
        <v>0</v>
      </c>
      <c r="G32" s="36"/>
      <c r="H32" s="36"/>
      <c r="I32" s="120">
        <v>0.21</v>
      </c>
      <c r="J32" s="119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55</v>
      </c>
      <c r="F33" s="119">
        <f>ROUND(SUM(BH81:BH106),2)</f>
        <v>0</v>
      </c>
      <c r="G33" s="36"/>
      <c r="H33" s="36"/>
      <c r="I33" s="120">
        <v>0.15</v>
      </c>
      <c r="J33" s="119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56</v>
      </c>
      <c r="F34" s="119">
        <f>ROUND(SUM(BI81:BI106),2)</f>
        <v>0</v>
      </c>
      <c r="G34" s="36"/>
      <c r="H34" s="36"/>
      <c r="I34" s="120">
        <v>0</v>
      </c>
      <c r="J34" s="119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107"/>
      <c r="J35" s="36"/>
      <c r="K35" s="39"/>
    </row>
    <row r="36" spans="2:11" s="1" customFormat="1" ht="24.75" customHeight="1">
      <c r="B36" s="35"/>
      <c r="C36" s="121"/>
      <c r="D36" s="122" t="s">
        <v>57</v>
      </c>
      <c r="E36" s="73"/>
      <c r="F36" s="73"/>
      <c r="G36" s="123" t="s">
        <v>58</v>
      </c>
      <c r="H36" s="124" t="s">
        <v>59</v>
      </c>
      <c r="I36" s="125"/>
      <c r="J36" s="126">
        <f>SUM(J27:J34)</f>
        <v>0</v>
      </c>
      <c r="K36" s="127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28"/>
      <c r="J37" s="51"/>
      <c r="K37" s="52"/>
    </row>
    <row r="41" spans="2:11" s="1" customFormat="1" ht="6.75" customHeight="1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75" customHeight="1">
      <c r="B42" s="35"/>
      <c r="C42" s="23" t="s">
        <v>104</v>
      </c>
      <c r="D42" s="36"/>
      <c r="E42" s="36"/>
      <c r="F42" s="36"/>
      <c r="G42" s="36"/>
      <c r="H42" s="36"/>
      <c r="I42" s="107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107"/>
      <c r="J43" s="36"/>
      <c r="K43" s="39"/>
    </row>
    <row r="44" spans="2:11" s="1" customFormat="1" ht="14.25" customHeight="1">
      <c r="B44" s="35"/>
      <c r="C44" s="30" t="s">
        <v>16</v>
      </c>
      <c r="D44" s="36"/>
      <c r="E44" s="36"/>
      <c r="F44" s="36"/>
      <c r="G44" s="36"/>
      <c r="H44" s="36"/>
      <c r="I44" s="107"/>
      <c r="J44" s="36"/>
      <c r="K44" s="39"/>
    </row>
    <row r="45" spans="2:11" s="1" customFormat="1" ht="22.5" customHeight="1">
      <c r="B45" s="35"/>
      <c r="C45" s="36"/>
      <c r="D45" s="36"/>
      <c r="E45" s="373" t="str">
        <f>E7</f>
        <v>ZŠ Čakovice - bourací práce</v>
      </c>
      <c r="F45" s="348"/>
      <c r="G45" s="348"/>
      <c r="H45" s="348"/>
      <c r="I45" s="107"/>
      <c r="J45" s="36"/>
      <c r="K45" s="39"/>
    </row>
    <row r="46" spans="2:11" s="1" customFormat="1" ht="14.25" customHeight="1">
      <c r="B46" s="35"/>
      <c r="C46" s="30" t="s">
        <v>102</v>
      </c>
      <c r="D46" s="36"/>
      <c r="E46" s="36"/>
      <c r="F46" s="36"/>
      <c r="G46" s="36"/>
      <c r="H46" s="36"/>
      <c r="I46" s="107"/>
      <c r="J46" s="36"/>
      <c r="K46" s="39"/>
    </row>
    <row r="47" spans="2:11" s="1" customFormat="1" ht="23.25" customHeight="1">
      <c r="B47" s="35"/>
      <c r="C47" s="36"/>
      <c r="D47" s="36"/>
      <c r="E47" s="374" t="str">
        <f>E9</f>
        <v>01 - Demolice_Mateřské centrum</v>
      </c>
      <c r="F47" s="348"/>
      <c r="G47" s="348"/>
      <c r="H47" s="348"/>
      <c r="I47" s="107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107"/>
      <c r="J48" s="36"/>
      <c r="K48" s="39"/>
    </row>
    <row r="49" spans="2:11" s="1" customFormat="1" ht="18" customHeight="1">
      <c r="B49" s="35"/>
      <c r="C49" s="30" t="s">
        <v>23</v>
      </c>
      <c r="D49" s="36"/>
      <c r="E49" s="36"/>
      <c r="F49" s="28" t="str">
        <f>F12</f>
        <v>k.ú. Čakovice</v>
      </c>
      <c r="G49" s="36"/>
      <c r="H49" s="36"/>
      <c r="I49" s="108" t="s">
        <v>25</v>
      </c>
      <c r="J49" s="109" t="str">
        <f>IF(J12="","",J12)</f>
        <v>31.05.2016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107"/>
      <c r="J50" s="36"/>
      <c r="K50" s="39"/>
    </row>
    <row r="51" spans="2:11" s="1" customFormat="1" ht="15">
      <c r="B51" s="35"/>
      <c r="C51" s="30" t="s">
        <v>33</v>
      </c>
      <c r="D51" s="36"/>
      <c r="E51" s="36"/>
      <c r="F51" s="28" t="str">
        <f>E15</f>
        <v>MĚSTSKÁ ČÁST PRAHA - ČAKOVICE </v>
      </c>
      <c r="G51" s="36"/>
      <c r="H51" s="36"/>
      <c r="I51" s="108" t="s">
        <v>41</v>
      </c>
      <c r="J51" s="28" t="str">
        <f>E21</f>
        <v>GREBNER, spol. s r.o.</v>
      </c>
      <c r="K51" s="39"/>
    </row>
    <row r="52" spans="2:11" s="1" customFormat="1" ht="14.25" customHeight="1">
      <c r="B52" s="35"/>
      <c r="C52" s="30" t="s">
        <v>39</v>
      </c>
      <c r="D52" s="36"/>
      <c r="E52" s="36"/>
      <c r="F52" s="28">
        <f>IF(E18="","",E18)</f>
      </c>
      <c r="G52" s="36"/>
      <c r="H52" s="36"/>
      <c r="I52" s="107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107"/>
      <c r="J53" s="36"/>
      <c r="K53" s="39"/>
    </row>
    <row r="54" spans="2:11" s="1" customFormat="1" ht="29.25" customHeight="1">
      <c r="B54" s="35"/>
      <c r="C54" s="133" t="s">
        <v>105</v>
      </c>
      <c r="D54" s="121"/>
      <c r="E54" s="121"/>
      <c r="F54" s="121"/>
      <c r="G54" s="121"/>
      <c r="H54" s="121"/>
      <c r="I54" s="134"/>
      <c r="J54" s="135" t="s">
        <v>106</v>
      </c>
      <c r="K54" s="136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107"/>
      <c r="J55" s="36"/>
      <c r="K55" s="39"/>
    </row>
    <row r="56" spans="2:47" s="1" customFormat="1" ht="29.25" customHeight="1">
      <c r="B56" s="35"/>
      <c r="C56" s="137" t="s">
        <v>107</v>
      </c>
      <c r="D56" s="36"/>
      <c r="E56" s="36"/>
      <c r="F56" s="36"/>
      <c r="G56" s="36"/>
      <c r="H56" s="36"/>
      <c r="I56" s="107"/>
      <c r="J56" s="117">
        <f>J81</f>
        <v>0</v>
      </c>
      <c r="K56" s="39"/>
      <c r="AU56" s="17" t="s">
        <v>108</v>
      </c>
    </row>
    <row r="57" spans="2:11" s="7" customFormat="1" ht="24.75" customHeight="1">
      <c r="B57" s="138"/>
      <c r="C57" s="139"/>
      <c r="D57" s="140" t="s">
        <v>170</v>
      </c>
      <c r="E57" s="141"/>
      <c r="F57" s="141"/>
      <c r="G57" s="141"/>
      <c r="H57" s="141"/>
      <c r="I57" s="142"/>
      <c r="J57" s="143">
        <f>J82</f>
        <v>0</v>
      </c>
      <c r="K57" s="144"/>
    </row>
    <row r="58" spans="2:11" s="8" customFormat="1" ht="19.5" customHeight="1">
      <c r="B58" s="145"/>
      <c r="C58" s="146"/>
      <c r="D58" s="147" t="s">
        <v>171</v>
      </c>
      <c r="E58" s="148"/>
      <c r="F58" s="148"/>
      <c r="G58" s="148"/>
      <c r="H58" s="148"/>
      <c r="I58" s="149"/>
      <c r="J58" s="150">
        <f>J83</f>
        <v>0</v>
      </c>
      <c r="K58" s="151"/>
    </row>
    <row r="59" spans="2:11" s="8" customFormat="1" ht="19.5" customHeight="1">
      <c r="B59" s="145"/>
      <c r="C59" s="146"/>
      <c r="D59" s="147" t="s">
        <v>172</v>
      </c>
      <c r="E59" s="148"/>
      <c r="F59" s="148"/>
      <c r="G59" s="148"/>
      <c r="H59" s="148"/>
      <c r="I59" s="149"/>
      <c r="J59" s="150">
        <f>J85</f>
        <v>0</v>
      </c>
      <c r="K59" s="151"/>
    </row>
    <row r="60" spans="2:11" s="8" customFormat="1" ht="19.5" customHeight="1">
      <c r="B60" s="145"/>
      <c r="C60" s="146"/>
      <c r="D60" s="147" t="s">
        <v>173</v>
      </c>
      <c r="E60" s="148"/>
      <c r="F60" s="148"/>
      <c r="G60" s="148"/>
      <c r="H60" s="148"/>
      <c r="I60" s="149"/>
      <c r="J60" s="150">
        <f>J94</f>
        <v>0</v>
      </c>
      <c r="K60" s="151"/>
    </row>
    <row r="61" spans="2:11" s="7" customFormat="1" ht="24.75" customHeight="1">
      <c r="B61" s="138"/>
      <c r="C61" s="139"/>
      <c r="D61" s="140" t="s">
        <v>174</v>
      </c>
      <c r="E61" s="141"/>
      <c r="F61" s="141"/>
      <c r="G61" s="141"/>
      <c r="H61" s="141"/>
      <c r="I61" s="142"/>
      <c r="J61" s="143">
        <f>J103</f>
        <v>0</v>
      </c>
      <c r="K61" s="144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107"/>
      <c r="J62" s="36"/>
      <c r="K62" s="39"/>
    </row>
    <row r="63" spans="2:11" s="1" customFormat="1" ht="6.75" customHeight="1">
      <c r="B63" s="50"/>
      <c r="C63" s="51"/>
      <c r="D63" s="51"/>
      <c r="E63" s="51"/>
      <c r="F63" s="51"/>
      <c r="G63" s="51"/>
      <c r="H63" s="51"/>
      <c r="I63" s="128"/>
      <c r="J63" s="51"/>
      <c r="K63" s="52"/>
    </row>
    <row r="67" spans="2:12" s="1" customFormat="1" ht="6.75" customHeight="1">
      <c r="B67" s="53"/>
      <c r="C67" s="54"/>
      <c r="D67" s="54"/>
      <c r="E67" s="54"/>
      <c r="F67" s="54"/>
      <c r="G67" s="54"/>
      <c r="H67" s="54"/>
      <c r="I67" s="131"/>
      <c r="J67" s="54"/>
      <c r="K67" s="54"/>
      <c r="L67" s="55"/>
    </row>
    <row r="68" spans="2:12" s="1" customFormat="1" ht="36.75" customHeight="1">
      <c r="B68" s="35"/>
      <c r="C68" s="56" t="s">
        <v>114</v>
      </c>
      <c r="D68" s="57"/>
      <c r="E68" s="57"/>
      <c r="F68" s="57"/>
      <c r="G68" s="57"/>
      <c r="H68" s="57"/>
      <c r="I68" s="152"/>
      <c r="J68" s="57"/>
      <c r="K68" s="57"/>
      <c r="L68" s="55"/>
    </row>
    <row r="69" spans="2:12" s="1" customFormat="1" ht="6.75" customHeight="1">
      <c r="B69" s="35"/>
      <c r="C69" s="57"/>
      <c r="D69" s="57"/>
      <c r="E69" s="57"/>
      <c r="F69" s="57"/>
      <c r="G69" s="57"/>
      <c r="H69" s="57"/>
      <c r="I69" s="152"/>
      <c r="J69" s="57"/>
      <c r="K69" s="57"/>
      <c r="L69" s="55"/>
    </row>
    <row r="70" spans="2:12" s="1" customFormat="1" ht="14.25" customHeight="1">
      <c r="B70" s="35"/>
      <c r="C70" s="59" t="s">
        <v>16</v>
      </c>
      <c r="D70" s="57"/>
      <c r="E70" s="57"/>
      <c r="F70" s="57"/>
      <c r="G70" s="57"/>
      <c r="H70" s="57"/>
      <c r="I70" s="152"/>
      <c r="J70" s="57"/>
      <c r="K70" s="57"/>
      <c r="L70" s="55"/>
    </row>
    <row r="71" spans="2:12" s="1" customFormat="1" ht="22.5" customHeight="1">
      <c r="B71" s="35"/>
      <c r="C71" s="57"/>
      <c r="D71" s="57"/>
      <c r="E71" s="371" t="str">
        <f>E7</f>
        <v>ZŠ Čakovice - bourací práce</v>
      </c>
      <c r="F71" s="341"/>
      <c r="G71" s="341"/>
      <c r="H71" s="341"/>
      <c r="I71" s="152"/>
      <c r="J71" s="57"/>
      <c r="K71" s="57"/>
      <c r="L71" s="55"/>
    </row>
    <row r="72" spans="2:12" s="1" customFormat="1" ht="14.25" customHeight="1">
      <c r="B72" s="35"/>
      <c r="C72" s="59" t="s">
        <v>102</v>
      </c>
      <c r="D72" s="57"/>
      <c r="E72" s="57"/>
      <c r="F72" s="57"/>
      <c r="G72" s="57"/>
      <c r="H72" s="57"/>
      <c r="I72" s="152"/>
      <c r="J72" s="57"/>
      <c r="K72" s="57"/>
      <c r="L72" s="55"/>
    </row>
    <row r="73" spans="2:12" s="1" customFormat="1" ht="23.25" customHeight="1">
      <c r="B73" s="35"/>
      <c r="C73" s="57"/>
      <c r="D73" s="57"/>
      <c r="E73" s="338" t="str">
        <f>E9</f>
        <v>01 - Demolice_Mateřské centrum</v>
      </c>
      <c r="F73" s="341"/>
      <c r="G73" s="341"/>
      <c r="H73" s="341"/>
      <c r="I73" s="152"/>
      <c r="J73" s="57"/>
      <c r="K73" s="57"/>
      <c r="L73" s="55"/>
    </row>
    <row r="74" spans="2:12" s="1" customFormat="1" ht="6.75" customHeight="1">
      <c r="B74" s="35"/>
      <c r="C74" s="57"/>
      <c r="D74" s="57"/>
      <c r="E74" s="57"/>
      <c r="F74" s="57"/>
      <c r="G74" s="57"/>
      <c r="H74" s="57"/>
      <c r="I74" s="152"/>
      <c r="J74" s="57"/>
      <c r="K74" s="57"/>
      <c r="L74" s="55"/>
    </row>
    <row r="75" spans="2:12" s="1" customFormat="1" ht="18" customHeight="1">
      <c r="B75" s="35"/>
      <c r="C75" s="59" t="s">
        <v>23</v>
      </c>
      <c r="D75" s="57"/>
      <c r="E75" s="57"/>
      <c r="F75" s="153" t="str">
        <f>F12</f>
        <v>k.ú. Čakovice</v>
      </c>
      <c r="G75" s="57"/>
      <c r="H75" s="57"/>
      <c r="I75" s="154" t="s">
        <v>25</v>
      </c>
      <c r="J75" s="67" t="str">
        <f>IF(J12="","",J12)</f>
        <v>31.05.2016</v>
      </c>
      <c r="K75" s="57"/>
      <c r="L75" s="55"/>
    </row>
    <row r="76" spans="2:12" s="1" customFormat="1" ht="6.75" customHeight="1">
      <c r="B76" s="35"/>
      <c r="C76" s="57"/>
      <c r="D76" s="57"/>
      <c r="E76" s="57"/>
      <c r="F76" s="57"/>
      <c r="G76" s="57"/>
      <c r="H76" s="57"/>
      <c r="I76" s="152"/>
      <c r="J76" s="57"/>
      <c r="K76" s="57"/>
      <c r="L76" s="55"/>
    </row>
    <row r="77" spans="2:12" s="1" customFormat="1" ht="15">
      <c r="B77" s="35"/>
      <c r="C77" s="59" t="s">
        <v>33</v>
      </c>
      <c r="D77" s="57"/>
      <c r="E77" s="57"/>
      <c r="F77" s="153" t="str">
        <f>E15</f>
        <v>MĚSTSKÁ ČÁST PRAHA - ČAKOVICE </v>
      </c>
      <c r="G77" s="57"/>
      <c r="H77" s="57"/>
      <c r="I77" s="154" t="s">
        <v>41</v>
      </c>
      <c r="J77" s="153" t="str">
        <f>E21</f>
        <v>GREBNER, spol. s r.o.</v>
      </c>
      <c r="K77" s="57"/>
      <c r="L77" s="55"/>
    </row>
    <row r="78" spans="2:12" s="1" customFormat="1" ht="14.25" customHeight="1">
      <c r="B78" s="35"/>
      <c r="C78" s="59" t="s">
        <v>39</v>
      </c>
      <c r="D78" s="57"/>
      <c r="E78" s="57"/>
      <c r="F78" s="153">
        <f>IF(E18="","",E18)</f>
      </c>
      <c r="G78" s="57"/>
      <c r="H78" s="57"/>
      <c r="I78" s="152"/>
      <c r="J78" s="57"/>
      <c r="K78" s="57"/>
      <c r="L78" s="55"/>
    </row>
    <row r="79" spans="2:12" s="1" customFormat="1" ht="9.75" customHeight="1">
      <c r="B79" s="35"/>
      <c r="C79" s="57"/>
      <c r="D79" s="57"/>
      <c r="E79" s="57"/>
      <c r="F79" s="57"/>
      <c r="G79" s="57"/>
      <c r="H79" s="57"/>
      <c r="I79" s="152"/>
      <c r="J79" s="57"/>
      <c r="K79" s="57"/>
      <c r="L79" s="55"/>
    </row>
    <row r="80" spans="2:20" s="9" customFormat="1" ht="29.25" customHeight="1">
      <c r="B80" s="155"/>
      <c r="C80" s="156" t="s">
        <v>115</v>
      </c>
      <c r="D80" s="157" t="s">
        <v>66</v>
      </c>
      <c r="E80" s="157" t="s">
        <v>62</v>
      </c>
      <c r="F80" s="157" t="s">
        <v>116</v>
      </c>
      <c r="G80" s="157" t="s">
        <v>117</v>
      </c>
      <c r="H80" s="157" t="s">
        <v>118</v>
      </c>
      <c r="I80" s="158" t="s">
        <v>119</v>
      </c>
      <c r="J80" s="157" t="s">
        <v>106</v>
      </c>
      <c r="K80" s="159" t="s">
        <v>120</v>
      </c>
      <c r="L80" s="160"/>
      <c r="M80" s="75" t="s">
        <v>121</v>
      </c>
      <c r="N80" s="76" t="s">
        <v>51</v>
      </c>
      <c r="O80" s="76" t="s">
        <v>122</v>
      </c>
      <c r="P80" s="76" t="s">
        <v>123</v>
      </c>
      <c r="Q80" s="76" t="s">
        <v>124</v>
      </c>
      <c r="R80" s="76" t="s">
        <v>125</v>
      </c>
      <c r="S80" s="76" t="s">
        <v>126</v>
      </c>
      <c r="T80" s="77" t="s">
        <v>127</v>
      </c>
    </row>
    <row r="81" spans="2:63" s="1" customFormat="1" ht="29.25" customHeight="1">
      <c r="B81" s="35"/>
      <c r="C81" s="81" t="s">
        <v>107</v>
      </c>
      <c r="D81" s="57"/>
      <c r="E81" s="57"/>
      <c r="F81" s="57"/>
      <c r="G81" s="57"/>
      <c r="H81" s="57"/>
      <c r="I81" s="152"/>
      <c r="J81" s="161">
        <f>BK81</f>
        <v>0</v>
      </c>
      <c r="K81" s="57"/>
      <c r="L81" s="55"/>
      <c r="M81" s="78"/>
      <c r="N81" s="79"/>
      <c r="O81" s="79"/>
      <c r="P81" s="162">
        <f>P82+P103</f>
        <v>0</v>
      </c>
      <c r="Q81" s="79"/>
      <c r="R81" s="162">
        <f>R82+R103</f>
        <v>0</v>
      </c>
      <c r="S81" s="79"/>
      <c r="T81" s="163">
        <f>T82+T103</f>
        <v>121.116</v>
      </c>
      <c r="AT81" s="17" t="s">
        <v>80</v>
      </c>
      <c r="AU81" s="17" t="s">
        <v>108</v>
      </c>
      <c r="BK81" s="164">
        <f>BK82+BK103</f>
        <v>0</v>
      </c>
    </row>
    <row r="82" spans="2:63" s="10" customFormat="1" ht="36.75" customHeight="1">
      <c r="B82" s="165"/>
      <c r="C82" s="166"/>
      <c r="D82" s="167" t="s">
        <v>80</v>
      </c>
      <c r="E82" s="168" t="s">
        <v>175</v>
      </c>
      <c r="F82" s="168" t="s">
        <v>176</v>
      </c>
      <c r="G82" s="166"/>
      <c r="H82" s="166"/>
      <c r="I82" s="169"/>
      <c r="J82" s="170">
        <f>BK82</f>
        <v>0</v>
      </c>
      <c r="K82" s="166"/>
      <c r="L82" s="171"/>
      <c r="M82" s="172"/>
      <c r="N82" s="173"/>
      <c r="O82" s="173"/>
      <c r="P82" s="174">
        <f>P83+P85+P94</f>
        <v>0</v>
      </c>
      <c r="Q82" s="173"/>
      <c r="R82" s="174">
        <f>R83+R85+R94</f>
        <v>0</v>
      </c>
      <c r="S82" s="173"/>
      <c r="T82" s="175">
        <f>T83+T85+T94</f>
        <v>121.116</v>
      </c>
      <c r="AR82" s="176" t="s">
        <v>22</v>
      </c>
      <c r="AT82" s="177" t="s">
        <v>80</v>
      </c>
      <c r="AU82" s="177" t="s">
        <v>81</v>
      </c>
      <c r="AY82" s="176" t="s">
        <v>130</v>
      </c>
      <c r="BK82" s="178">
        <f>BK83+BK85+BK94</f>
        <v>0</v>
      </c>
    </row>
    <row r="83" spans="2:63" s="10" customFormat="1" ht="19.5" customHeight="1">
      <c r="B83" s="165"/>
      <c r="C83" s="166"/>
      <c r="D83" s="179" t="s">
        <v>80</v>
      </c>
      <c r="E83" s="180" t="s">
        <v>22</v>
      </c>
      <c r="F83" s="180" t="s">
        <v>177</v>
      </c>
      <c r="G83" s="166"/>
      <c r="H83" s="166"/>
      <c r="I83" s="169"/>
      <c r="J83" s="181">
        <f>BK83</f>
        <v>0</v>
      </c>
      <c r="K83" s="166"/>
      <c r="L83" s="171"/>
      <c r="M83" s="172"/>
      <c r="N83" s="173"/>
      <c r="O83" s="173"/>
      <c r="P83" s="174">
        <f>P84</f>
        <v>0</v>
      </c>
      <c r="Q83" s="173"/>
      <c r="R83" s="174">
        <f>R84</f>
        <v>0</v>
      </c>
      <c r="S83" s="173"/>
      <c r="T83" s="175">
        <f>T84</f>
        <v>0</v>
      </c>
      <c r="AR83" s="176" t="s">
        <v>22</v>
      </c>
      <c r="AT83" s="177" t="s">
        <v>80</v>
      </c>
      <c r="AU83" s="177" t="s">
        <v>22</v>
      </c>
      <c r="AY83" s="176" t="s">
        <v>130</v>
      </c>
      <c r="BK83" s="178">
        <f>BK84</f>
        <v>0</v>
      </c>
    </row>
    <row r="84" spans="2:65" s="1" customFormat="1" ht="22.5" customHeight="1">
      <c r="B84" s="35"/>
      <c r="C84" s="182" t="s">
        <v>22</v>
      </c>
      <c r="D84" s="182" t="s">
        <v>133</v>
      </c>
      <c r="E84" s="183" t="s">
        <v>178</v>
      </c>
      <c r="F84" s="184" t="s">
        <v>179</v>
      </c>
      <c r="G84" s="185" t="s">
        <v>180</v>
      </c>
      <c r="H84" s="186">
        <v>110</v>
      </c>
      <c r="I84" s="187"/>
      <c r="J84" s="188">
        <f>ROUND(I84*H84,2)</f>
        <v>0</v>
      </c>
      <c r="K84" s="184" t="s">
        <v>20</v>
      </c>
      <c r="L84" s="55"/>
      <c r="M84" s="189" t="s">
        <v>20</v>
      </c>
      <c r="N84" s="190" t="s">
        <v>52</v>
      </c>
      <c r="O84" s="36"/>
      <c r="P84" s="191">
        <f>O84*H84</f>
        <v>0</v>
      </c>
      <c r="Q84" s="191">
        <v>0</v>
      </c>
      <c r="R84" s="191">
        <f>Q84*H84</f>
        <v>0</v>
      </c>
      <c r="S84" s="191">
        <v>0</v>
      </c>
      <c r="T84" s="192">
        <f>S84*H84</f>
        <v>0</v>
      </c>
      <c r="AR84" s="17" t="s">
        <v>148</v>
      </c>
      <c r="AT84" s="17" t="s">
        <v>133</v>
      </c>
      <c r="AU84" s="17" t="s">
        <v>89</v>
      </c>
      <c r="AY84" s="17" t="s">
        <v>130</v>
      </c>
      <c r="BE84" s="193">
        <f>IF(N84="základní",J84,0)</f>
        <v>0</v>
      </c>
      <c r="BF84" s="193">
        <f>IF(N84="snížená",J84,0)</f>
        <v>0</v>
      </c>
      <c r="BG84" s="193">
        <f>IF(N84="zákl. přenesená",J84,0)</f>
        <v>0</v>
      </c>
      <c r="BH84" s="193">
        <f>IF(N84="sníž. přenesená",J84,0)</f>
        <v>0</v>
      </c>
      <c r="BI84" s="193">
        <f>IF(N84="nulová",J84,0)</f>
        <v>0</v>
      </c>
      <c r="BJ84" s="17" t="s">
        <v>22</v>
      </c>
      <c r="BK84" s="193">
        <f>ROUND(I84*H84,2)</f>
        <v>0</v>
      </c>
      <c r="BL84" s="17" t="s">
        <v>148</v>
      </c>
      <c r="BM84" s="17" t="s">
        <v>181</v>
      </c>
    </row>
    <row r="85" spans="2:63" s="10" customFormat="1" ht="29.25" customHeight="1">
      <c r="B85" s="165"/>
      <c r="C85" s="166"/>
      <c r="D85" s="179" t="s">
        <v>80</v>
      </c>
      <c r="E85" s="180" t="s">
        <v>182</v>
      </c>
      <c r="F85" s="180" t="s">
        <v>183</v>
      </c>
      <c r="G85" s="166"/>
      <c r="H85" s="166"/>
      <c r="I85" s="169"/>
      <c r="J85" s="181">
        <f>BK85</f>
        <v>0</v>
      </c>
      <c r="K85" s="166"/>
      <c r="L85" s="171"/>
      <c r="M85" s="172"/>
      <c r="N85" s="173"/>
      <c r="O85" s="173"/>
      <c r="P85" s="174">
        <f>SUM(P86:P93)</f>
        <v>0</v>
      </c>
      <c r="Q85" s="173"/>
      <c r="R85" s="174">
        <f>SUM(R86:R93)</f>
        <v>0</v>
      </c>
      <c r="S85" s="173"/>
      <c r="T85" s="175">
        <f>SUM(T86:T93)</f>
        <v>121.116</v>
      </c>
      <c r="AR85" s="176" t="s">
        <v>22</v>
      </c>
      <c r="AT85" s="177" t="s">
        <v>80</v>
      </c>
      <c r="AU85" s="177" t="s">
        <v>22</v>
      </c>
      <c r="AY85" s="176" t="s">
        <v>130</v>
      </c>
      <c r="BK85" s="178">
        <f>SUM(BK86:BK93)</f>
        <v>0</v>
      </c>
    </row>
    <row r="86" spans="2:65" s="1" customFormat="1" ht="22.5" customHeight="1">
      <c r="B86" s="35"/>
      <c r="C86" s="182" t="s">
        <v>89</v>
      </c>
      <c r="D86" s="182" t="s">
        <v>133</v>
      </c>
      <c r="E86" s="183" t="s">
        <v>184</v>
      </c>
      <c r="F86" s="184" t="s">
        <v>185</v>
      </c>
      <c r="G86" s="185" t="s">
        <v>186</v>
      </c>
      <c r="H86" s="186">
        <v>13.28</v>
      </c>
      <c r="I86" s="187"/>
      <c r="J86" s="188">
        <f>ROUND(I86*H86,2)</f>
        <v>0</v>
      </c>
      <c r="K86" s="184" t="s">
        <v>137</v>
      </c>
      <c r="L86" s="55"/>
      <c r="M86" s="189" t="s">
        <v>20</v>
      </c>
      <c r="N86" s="190" t="s">
        <v>52</v>
      </c>
      <c r="O86" s="36"/>
      <c r="P86" s="191">
        <f>O86*H86</f>
        <v>0</v>
      </c>
      <c r="Q86" s="191">
        <v>0</v>
      </c>
      <c r="R86" s="191">
        <f>Q86*H86</f>
        <v>0</v>
      </c>
      <c r="S86" s="191">
        <v>2</v>
      </c>
      <c r="T86" s="192">
        <f>S86*H86</f>
        <v>26.56</v>
      </c>
      <c r="AR86" s="17" t="s">
        <v>148</v>
      </c>
      <c r="AT86" s="17" t="s">
        <v>133</v>
      </c>
      <c r="AU86" s="17" t="s">
        <v>89</v>
      </c>
      <c r="AY86" s="17" t="s">
        <v>130</v>
      </c>
      <c r="BE86" s="193">
        <f>IF(N86="základní",J86,0)</f>
        <v>0</v>
      </c>
      <c r="BF86" s="193">
        <f>IF(N86="snížená",J86,0)</f>
        <v>0</v>
      </c>
      <c r="BG86" s="193">
        <f>IF(N86="zákl. přenesená",J86,0)</f>
        <v>0</v>
      </c>
      <c r="BH86" s="193">
        <f>IF(N86="sníž. přenesená",J86,0)</f>
        <v>0</v>
      </c>
      <c r="BI86" s="193">
        <f>IF(N86="nulová",J86,0)</f>
        <v>0</v>
      </c>
      <c r="BJ86" s="17" t="s">
        <v>22</v>
      </c>
      <c r="BK86" s="193">
        <f>ROUND(I86*H86,2)</f>
        <v>0</v>
      </c>
      <c r="BL86" s="17" t="s">
        <v>148</v>
      </c>
      <c r="BM86" s="17" t="s">
        <v>187</v>
      </c>
    </row>
    <row r="87" spans="2:51" s="11" customFormat="1" ht="13.5">
      <c r="B87" s="198"/>
      <c r="C87" s="199"/>
      <c r="D87" s="200" t="s">
        <v>188</v>
      </c>
      <c r="E87" s="201" t="s">
        <v>20</v>
      </c>
      <c r="F87" s="202" t="s">
        <v>189</v>
      </c>
      <c r="G87" s="199"/>
      <c r="H87" s="203">
        <v>13.28</v>
      </c>
      <c r="I87" s="204"/>
      <c r="J87" s="199"/>
      <c r="K87" s="199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188</v>
      </c>
      <c r="AU87" s="209" t="s">
        <v>89</v>
      </c>
      <c r="AV87" s="11" t="s">
        <v>89</v>
      </c>
      <c r="AW87" s="11" t="s">
        <v>44</v>
      </c>
      <c r="AX87" s="11" t="s">
        <v>22</v>
      </c>
      <c r="AY87" s="209" t="s">
        <v>130</v>
      </c>
    </row>
    <row r="88" spans="2:65" s="1" customFormat="1" ht="44.25" customHeight="1">
      <c r="B88" s="35"/>
      <c r="C88" s="182" t="s">
        <v>145</v>
      </c>
      <c r="D88" s="182" t="s">
        <v>133</v>
      </c>
      <c r="E88" s="183" t="s">
        <v>190</v>
      </c>
      <c r="F88" s="184" t="s">
        <v>191</v>
      </c>
      <c r="G88" s="185" t="s">
        <v>186</v>
      </c>
      <c r="H88" s="186">
        <v>269.16</v>
      </c>
      <c r="I88" s="187"/>
      <c r="J88" s="188">
        <f>ROUND(I88*H88,2)</f>
        <v>0</v>
      </c>
      <c r="K88" s="184" t="s">
        <v>137</v>
      </c>
      <c r="L88" s="55"/>
      <c r="M88" s="189" t="s">
        <v>20</v>
      </c>
      <c r="N88" s="190" t="s">
        <v>52</v>
      </c>
      <c r="O88" s="36"/>
      <c r="P88" s="191">
        <f>O88*H88</f>
        <v>0</v>
      </c>
      <c r="Q88" s="191">
        <v>0</v>
      </c>
      <c r="R88" s="191">
        <f>Q88*H88</f>
        <v>0</v>
      </c>
      <c r="S88" s="191">
        <v>0.35</v>
      </c>
      <c r="T88" s="192">
        <f>S88*H88</f>
        <v>94.206</v>
      </c>
      <c r="AR88" s="17" t="s">
        <v>148</v>
      </c>
      <c r="AT88" s="17" t="s">
        <v>133</v>
      </c>
      <c r="AU88" s="17" t="s">
        <v>89</v>
      </c>
      <c r="AY88" s="17" t="s">
        <v>130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17" t="s">
        <v>22</v>
      </c>
      <c r="BK88" s="193">
        <f>ROUND(I88*H88,2)</f>
        <v>0</v>
      </c>
      <c r="BL88" s="17" t="s">
        <v>148</v>
      </c>
      <c r="BM88" s="17" t="s">
        <v>192</v>
      </c>
    </row>
    <row r="89" spans="2:51" s="11" customFormat="1" ht="13.5">
      <c r="B89" s="198"/>
      <c r="C89" s="199"/>
      <c r="D89" s="210" t="s">
        <v>188</v>
      </c>
      <c r="E89" s="211" t="s">
        <v>20</v>
      </c>
      <c r="F89" s="212" t="s">
        <v>193</v>
      </c>
      <c r="G89" s="199"/>
      <c r="H89" s="213">
        <v>269.16</v>
      </c>
      <c r="I89" s="204"/>
      <c r="J89" s="199"/>
      <c r="K89" s="199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188</v>
      </c>
      <c r="AU89" s="209" t="s">
        <v>89</v>
      </c>
      <c r="AV89" s="11" t="s">
        <v>89</v>
      </c>
      <c r="AW89" s="11" t="s">
        <v>44</v>
      </c>
      <c r="AX89" s="11" t="s">
        <v>22</v>
      </c>
      <c r="AY89" s="209" t="s">
        <v>130</v>
      </c>
    </row>
    <row r="90" spans="2:51" s="12" customFormat="1" ht="13.5">
      <c r="B90" s="214"/>
      <c r="C90" s="215"/>
      <c r="D90" s="210" t="s">
        <v>188</v>
      </c>
      <c r="E90" s="216" t="s">
        <v>20</v>
      </c>
      <c r="F90" s="217" t="s">
        <v>194</v>
      </c>
      <c r="G90" s="215"/>
      <c r="H90" s="218" t="s">
        <v>20</v>
      </c>
      <c r="I90" s="219"/>
      <c r="J90" s="215"/>
      <c r="K90" s="215"/>
      <c r="L90" s="220"/>
      <c r="M90" s="221"/>
      <c r="N90" s="222"/>
      <c r="O90" s="222"/>
      <c r="P90" s="222"/>
      <c r="Q90" s="222"/>
      <c r="R90" s="222"/>
      <c r="S90" s="222"/>
      <c r="T90" s="223"/>
      <c r="AT90" s="224" t="s">
        <v>188</v>
      </c>
      <c r="AU90" s="224" t="s">
        <v>89</v>
      </c>
      <c r="AV90" s="12" t="s">
        <v>22</v>
      </c>
      <c r="AW90" s="12" t="s">
        <v>44</v>
      </c>
      <c r="AX90" s="12" t="s">
        <v>81</v>
      </c>
      <c r="AY90" s="224" t="s">
        <v>130</v>
      </c>
    </row>
    <row r="91" spans="2:51" s="12" customFormat="1" ht="13.5">
      <c r="B91" s="214"/>
      <c r="C91" s="215"/>
      <c r="D91" s="210" t="s">
        <v>188</v>
      </c>
      <c r="E91" s="216" t="s">
        <v>20</v>
      </c>
      <c r="F91" s="217" t="s">
        <v>195</v>
      </c>
      <c r="G91" s="215"/>
      <c r="H91" s="218" t="s">
        <v>20</v>
      </c>
      <c r="I91" s="219"/>
      <c r="J91" s="215"/>
      <c r="K91" s="215"/>
      <c r="L91" s="220"/>
      <c r="M91" s="221"/>
      <c r="N91" s="222"/>
      <c r="O91" s="222"/>
      <c r="P91" s="222"/>
      <c r="Q91" s="222"/>
      <c r="R91" s="222"/>
      <c r="S91" s="222"/>
      <c r="T91" s="223"/>
      <c r="AT91" s="224" t="s">
        <v>188</v>
      </c>
      <c r="AU91" s="224" t="s">
        <v>89</v>
      </c>
      <c r="AV91" s="12" t="s">
        <v>22</v>
      </c>
      <c r="AW91" s="12" t="s">
        <v>44</v>
      </c>
      <c r="AX91" s="12" t="s">
        <v>81</v>
      </c>
      <c r="AY91" s="224" t="s">
        <v>130</v>
      </c>
    </row>
    <row r="92" spans="2:51" s="12" customFormat="1" ht="13.5">
      <c r="B92" s="214"/>
      <c r="C92" s="215"/>
      <c r="D92" s="200" t="s">
        <v>188</v>
      </c>
      <c r="E92" s="225" t="s">
        <v>20</v>
      </c>
      <c r="F92" s="226" t="s">
        <v>196</v>
      </c>
      <c r="G92" s="215"/>
      <c r="H92" s="227" t="s">
        <v>20</v>
      </c>
      <c r="I92" s="219"/>
      <c r="J92" s="215"/>
      <c r="K92" s="215"/>
      <c r="L92" s="220"/>
      <c r="M92" s="221"/>
      <c r="N92" s="222"/>
      <c r="O92" s="222"/>
      <c r="P92" s="222"/>
      <c r="Q92" s="222"/>
      <c r="R92" s="222"/>
      <c r="S92" s="222"/>
      <c r="T92" s="223"/>
      <c r="AT92" s="224" t="s">
        <v>188</v>
      </c>
      <c r="AU92" s="224" t="s">
        <v>89</v>
      </c>
      <c r="AV92" s="12" t="s">
        <v>22</v>
      </c>
      <c r="AW92" s="12" t="s">
        <v>44</v>
      </c>
      <c r="AX92" s="12" t="s">
        <v>81</v>
      </c>
      <c r="AY92" s="224" t="s">
        <v>130</v>
      </c>
    </row>
    <row r="93" spans="2:65" s="1" customFormat="1" ht="22.5" customHeight="1">
      <c r="B93" s="35"/>
      <c r="C93" s="182" t="s">
        <v>148</v>
      </c>
      <c r="D93" s="182" t="s">
        <v>133</v>
      </c>
      <c r="E93" s="183" t="s">
        <v>197</v>
      </c>
      <c r="F93" s="184" t="s">
        <v>198</v>
      </c>
      <c r="G93" s="185" t="s">
        <v>136</v>
      </c>
      <c r="H93" s="186">
        <v>1</v>
      </c>
      <c r="I93" s="187"/>
      <c r="J93" s="188">
        <f>ROUND(I93*H93,2)</f>
        <v>0</v>
      </c>
      <c r="K93" s="184" t="s">
        <v>20</v>
      </c>
      <c r="L93" s="55"/>
      <c r="M93" s="189" t="s">
        <v>20</v>
      </c>
      <c r="N93" s="190" t="s">
        <v>52</v>
      </c>
      <c r="O93" s="36"/>
      <c r="P93" s="191">
        <f>O93*H93</f>
        <v>0</v>
      </c>
      <c r="Q93" s="191">
        <v>0</v>
      </c>
      <c r="R93" s="191">
        <f>Q93*H93</f>
        <v>0</v>
      </c>
      <c r="S93" s="191">
        <v>0.35</v>
      </c>
      <c r="T93" s="192">
        <f>S93*H93</f>
        <v>0.35</v>
      </c>
      <c r="AR93" s="17" t="s">
        <v>148</v>
      </c>
      <c r="AT93" s="17" t="s">
        <v>133</v>
      </c>
      <c r="AU93" s="17" t="s">
        <v>89</v>
      </c>
      <c r="AY93" s="17" t="s">
        <v>130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17" t="s">
        <v>22</v>
      </c>
      <c r="BK93" s="193">
        <f>ROUND(I93*H93,2)</f>
        <v>0</v>
      </c>
      <c r="BL93" s="17" t="s">
        <v>148</v>
      </c>
      <c r="BM93" s="17" t="s">
        <v>199</v>
      </c>
    </row>
    <row r="94" spans="2:63" s="10" customFormat="1" ht="29.25" customHeight="1">
      <c r="B94" s="165"/>
      <c r="C94" s="166"/>
      <c r="D94" s="179" t="s">
        <v>80</v>
      </c>
      <c r="E94" s="180" t="s">
        <v>200</v>
      </c>
      <c r="F94" s="180" t="s">
        <v>201</v>
      </c>
      <c r="G94" s="166"/>
      <c r="H94" s="166"/>
      <c r="I94" s="169"/>
      <c r="J94" s="181">
        <f>BK94</f>
        <v>0</v>
      </c>
      <c r="K94" s="166"/>
      <c r="L94" s="171"/>
      <c r="M94" s="172"/>
      <c r="N94" s="173"/>
      <c r="O94" s="173"/>
      <c r="P94" s="174">
        <f>SUM(P95:P102)</f>
        <v>0</v>
      </c>
      <c r="Q94" s="173"/>
      <c r="R94" s="174">
        <f>SUM(R95:R102)</f>
        <v>0</v>
      </c>
      <c r="S94" s="173"/>
      <c r="T94" s="175">
        <f>SUM(T95:T102)</f>
        <v>0</v>
      </c>
      <c r="AR94" s="176" t="s">
        <v>22</v>
      </c>
      <c r="AT94" s="177" t="s">
        <v>80</v>
      </c>
      <c r="AU94" s="177" t="s">
        <v>22</v>
      </c>
      <c r="AY94" s="176" t="s">
        <v>130</v>
      </c>
      <c r="BK94" s="178">
        <f>SUM(BK95:BK102)</f>
        <v>0</v>
      </c>
    </row>
    <row r="95" spans="2:65" s="1" customFormat="1" ht="31.5" customHeight="1">
      <c r="B95" s="35"/>
      <c r="C95" s="182" t="s">
        <v>129</v>
      </c>
      <c r="D95" s="182" t="s">
        <v>133</v>
      </c>
      <c r="E95" s="183" t="s">
        <v>202</v>
      </c>
      <c r="F95" s="184" t="s">
        <v>203</v>
      </c>
      <c r="G95" s="185" t="s">
        <v>204</v>
      </c>
      <c r="H95" s="186">
        <v>121.116</v>
      </c>
      <c r="I95" s="187"/>
      <c r="J95" s="188">
        <f>ROUND(I95*H95,2)</f>
        <v>0</v>
      </c>
      <c r="K95" s="184" t="s">
        <v>137</v>
      </c>
      <c r="L95" s="55"/>
      <c r="M95" s="189" t="s">
        <v>20</v>
      </c>
      <c r="N95" s="190" t="s">
        <v>52</v>
      </c>
      <c r="O95" s="36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17" t="s">
        <v>148</v>
      </c>
      <c r="AT95" s="17" t="s">
        <v>133</v>
      </c>
      <c r="AU95" s="17" t="s">
        <v>89</v>
      </c>
      <c r="AY95" s="17" t="s">
        <v>130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7" t="s">
        <v>22</v>
      </c>
      <c r="BK95" s="193">
        <f>ROUND(I95*H95,2)</f>
        <v>0</v>
      </c>
      <c r="BL95" s="17" t="s">
        <v>148</v>
      </c>
      <c r="BM95" s="17" t="s">
        <v>205</v>
      </c>
    </row>
    <row r="96" spans="2:65" s="1" customFormat="1" ht="31.5" customHeight="1">
      <c r="B96" s="35"/>
      <c r="C96" s="182" t="s">
        <v>154</v>
      </c>
      <c r="D96" s="182" t="s">
        <v>133</v>
      </c>
      <c r="E96" s="183" t="s">
        <v>206</v>
      </c>
      <c r="F96" s="184" t="s">
        <v>207</v>
      </c>
      <c r="G96" s="185" t="s">
        <v>204</v>
      </c>
      <c r="H96" s="186">
        <v>1332.276</v>
      </c>
      <c r="I96" s="187"/>
      <c r="J96" s="188">
        <f>ROUND(I96*H96,2)</f>
        <v>0</v>
      </c>
      <c r="K96" s="184" t="s">
        <v>137</v>
      </c>
      <c r="L96" s="55"/>
      <c r="M96" s="189" t="s">
        <v>20</v>
      </c>
      <c r="N96" s="190" t="s">
        <v>52</v>
      </c>
      <c r="O96" s="36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AR96" s="17" t="s">
        <v>148</v>
      </c>
      <c r="AT96" s="17" t="s">
        <v>133</v>
      </c>
      <c r="AU96" s="17" t="s">
        <v>89</v>
      </c>
      <c r="AY96" s="17" t="s">
        <v>130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17" t="s">
        <v>22</v>
      </c>
      <c r="BK96" s="193">
        <f>ROUND(I96*H96,2)</f>
        <v>0</v>
      </c>
      <c r="BL96" s="17" t="s">
        <v>148</v>
      </c>
      <c r="BM96" s="17" t="s">
        <v>208</v>
      </c>
    </row>
    <row r="97" spans="2:51" s="11" customFormat="1" ht="13.5">
      <c r="B97" s="198"/>
      <c r="C97" s="199"/>
      <c r="D97" s="200" t="s">
        <v>188</v>
      </c>
      <c r="E97" s="199"/>
      <c r="F97" s="202" t="s">
        <v>209</v>
      </c>
      <c r="G97" s="199"/>
      <c r="H97" s="203">
        <v>1332.276</v>
      </c>
      <c r="I97" s="204"/>
      <c r="J97" s="199"/>
      <c r="K97" s="199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188</v>
      </c>
      <c r="AU97" s="209" t="s">
        <v>89</v>
      </c>
      <c r="AV97" s="11" t="s">
        <v>89</v>
      </c>
      <c r="AW97" s="11" t="s">
        <v>4</v>
      </c>
      <c r="AX97" s="11" t="s">
        <v>22</v>
      </c>
      <c r="AY97" s="209" t="s">
        <v>130</v>
      </c>
    </row>
    <row r="98" spans="2:65" s="1" customFormat="1" ht="22.5" customHeight="1">
      <c r="B98" s="35"/>
      <c r="C98" s="182" t="s">
        <v>159</v>
      </c>
      <c r="D98" s="182" t="s">
        <v>133</v>
      </c>
      <c r="E98" s="183" t="s">
        <v>210</v>
      </c>
      <c r="F98" s="184" t="s">
        <v>211</v>
      </c>
      <c r="G98" s="185" t="s">
        <v>204</v>
      </c>
      <c r="H98" s="186">
        <v>121.116</v>
      </c>
      <c r="I98" s="187"/>
      <c r="J98" s="188">
        <f>ROUND(I98*H98,2)</f>
        <v>0</v>
      </c>
      <c r="K98" s="184" t="s">
        <v>137</v>
      </c>
      <c r="L98" s="55"/>
      <c r="M98" s="189" t="s">
        <v>20</v>
      </c>
      <c r="N98" s="190" t="s">
        <v>52</v>
      </c>
      <c r="O98" s="36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AR98" s="17" t="s">
        <v>148</v>
      </c>
      <c r="AT98" s="17" t="s">
        <v>133</v>
      </c>
      <c r="AU98" s="17" t="s">
        <v>89</v>
      </c>
      <c r="AY98" s="17" t="s">
        <v>130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7" t="s">
        <v>22</v>
      </c>
      <c r="BK98" s="193">
        <f>ROUND(I98*H98,2)</f>
        <v>0</v>
      </c>
      <c r="BL98" s="17" t="s">
        <v>148</v>
      </c>
      <c r="BM98" s="17" t="s">
        <v>212</v>
      </c>
    </row>
    <row r="99" spans="2:65" s="1" customFormat="1" ht="22.5" customHeight="1">
      <c r="B99" s="35"/>
      <c r="C99" s="182" t="s">
        <v>165</v>
      </c>
      <c r="D99" s="182" t="s">
        <v>133</v>
      </c>
      <c r="E99" s="183" t="s">
        <v>213</v>
      </c>
      <c r="F99" s="184" t="s">
        <v>214</v>
      </c>
      <c r="G99" s="185" t="s">
        <v>204</v>
      </c>
      <c r="H99" s="186">
        <v>26.56</v>
      </c>
      <c r="I99" s="187"/>
      <c r="J99" s="188">
        <f>ROUND(I99*H99,2)</f>
        <v>0</v>
      </c>
      <c r="K99" s="184" t="s">
        <v>137</v>
      </c>
      <c r="L99" s="55"/>
      <c r="M99" s="189" t="s">
        <v>20</v>
      </c>
      <c r="N99" s="190" t="s">
        <v>52</v>
      </c>
      <c r="O99" s="36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17" t="s">
        <v>148</v>
      </c>
      <c r="AT99" s="17" t="s">
        <v>133</v>
      </c>
      <c r="AU99" s="17" t="s">
        <v>89</v>
      </c>
      <c r="AY99" s="17" t="s">
        <v>130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7" t="s">
        <v>22</v>
      </c>
      <c r="BK99" s="193">
        <f>ROUND(I99*H99,2)</f>
        <v>0</v>
      </c>
      <c r="BL99" s="17" t="s">
        <v>148</v>
      </c>
      <c r="BM99" s="17" t="s">
        <v>215</v>
      </c>
    </row>
    <row r="100" spans="2:65" s="1" customFormat="1" ht="31.5" customHeight="1">
      <c r="B100" s="35"/>
      <c r="C100" s="182" t="s">
        <v>182</v>
      </c>
      <c r="D100" s="182" t="s">
        <v>133</v>
      </c>
      <c r="E100" s="183" t="s">
        <v>216</v>
      </c>
      <c r="F100" s="184" t="s">
        <v>217</v>
      </c>
      <c r="G100" s="185" t="s">
        <v>204</v>
      </c>
      <c r="H100" s="186">
        <v>93.056</v>
      </c>
      <c r="I100" s="187"/>
      <c r="J100" s="188">
        <f>ROUND(I100*H100,2)</f>
        <v>0</v>
      </c>
      <c r="K100" s="184" t="s">
        <v>137</v>
      </c>
      <c r="L100" s="55"/>
      <c r="M100" s="189" t="s">
        <v>20</v>
      </c>
      <c r="N100" s="190" t="s">
        <v>52</v>
      </c>
      <c r="O100" s="36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AR100" s="17" t="s">
        <v>148</v>
      </c>
      <c r="AT100" s="17" t="s">
        <v>133</v>
      </c>
      <c r="AU100" s="17" t="s">
        <v>89</v>
      </c>
      <c r="AY100" s="17" t="s">
        <v>130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7" t="s">
        <v>22</v>
      </c>
      <c r="BK100" s="193">
        <f>ROUND(I100*H100,2)</f>
        <v>0</v>
      </c>
      <c r="BL100" s="17" t="s">
        <v>148</v>
      </c>
      <c r="BM100" s="17" t="s">
        <v>218</v>
      </c>
    </row>
    <row r="101" spans="2:51" s="11" customFormat="1" ht="13.5">
      <c r="B101" s="198"/>
      <c r="C101" s="199"/>
      <c r="D101" s="200" t="s">
        <v>188</v>
      </c>
      <c r="E101" s="201" t="s">
        <v>20</v>
      </c>
      <c r="F101" s="202" t="s">
        <v>219</v>
      </c>
      <c r="G101" s="199"/>
      <c r="H101" s="203">
        <v>93.056</v>
      </c>
      <c r="I101" s="204"/>
      <c r="J101" s="199"/>
      <c r="K101" s="199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188</v>
      </c>
      <c r="AU101" s="209" t="s">
        <v>89</v>
      </c>
      <c r="AV101" s="11" t="s">
        <v>89</v>
      </c>
      <c r="AW101" s="11" t="s">
        <v>44</v>
      </c>
      <c r="AX101" s="11" t="s">
        <v>22</v>
      </c>
      <c r="AY101" s="209" t="s">
        <v>130</v>
      </c>
    </row>
    <row r="102" spans="2:65" s="1" customFormat="1" ht="22.5" customHeight="1">
      <c r="B102" s="35"/>
      <c r="C102" s="182" t="s">
        <v>27</v>
      </c>
      <c r="D102" s="182" t="s">
        <v>133</v>
      </c>
      <c r="E102" s="183" t="s">
        <v>220</v>
      </c>
      <c r="F102" s="184" t="s">
        <v>221</v>
      </c>
      <c r="G102" s="185" t="s">
        <v>204</v>
      </c>
      <c r="H102" s="186">
        <v>1.5</v>
      </c>
      <c r="I102" s="187"/>
      <c r="J102" s="188">
        <f>ROUND(I102*H102,2)</f>
        <v>0</v>
      </c>
      <c r="K102" s="184" t="s">
        <v>137</v>
      </c>
      <c r="L102" s="55"/>
      <c r="M102" s="189" t="s">
        <v>20</v>
      </c>
      <c r="N102" s="190" t="s">
        <v>52</v>
      </c>
      <c r="O102" s="36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7" t="s">
        <v>148</v>
      </c>
      <c r="AT102" s="17" t="s">
        <v>133</v>
      </c>
      <c r="AU102" s="17" t="s">
        <v>89</v>
      </c>
      <c r="AY102" s="17" t="s">
        <v>130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7" t="s">
        <v>22</v>
      </c>
      <c r="BK102" s="193">
        <f>ROUND(I102*H102,2)</f>
        <v>0</v>
      </c>
      <c r="BL102" s="17" t="s">
        <v>148</v>
      </c>
      <c r="BM102" s="17" t="s">
        <v>222</v>
      </c>
    </row>
    <row r="103" spans="2:63" s="10" customFormat="1" ht="36.75" customHeight="1">
      <c r="B103" s="165"/>
      <c r="C103" s="166"/>
      <c r="D103" s="179" t="s">
        <v>80</v>
      </c>
      <c r="E103" s="228" t="s">
        <v>223</v>
      </c>
      <c r="F103" s="228" t="s">
        <v>224</v>
      </c>
      <c r="G103" s="166"/>
      <c r="H103" s="166"/>
      <c r="I103" s="169"/>
      <c r="J103" s="229">
        <f>BK103</f>
        <v>0</v>
      </c>
      <c r="K103" s="166"/>
      <c r="L103" s="171"/>
      <c r="M103" s="172"/>
      <c r="N103" s="173"/>
      <c r="O103" s="173"/>
      <c r="P103" s="174">
        <f>SUM(P104:P106)</f>
        <v>0</v>
      </c>
      <c r="Q103" s="173"/>
      <c r="R103" s="174">
        <f>SUM(R104:R106)</f>
        <v>0</v>
      </c>
      <c r="S103" s="173"/>
      <c r="T103" s="175">
        <f>SUM(T104:T106)</f>
        <v>0</v>
      </c>
      <c r="AR103" s="176" t="s">
        <v>148</v>
      </c>
      <c r="AT103" s="177" t="s">
        <v>80</v>
      </c>
      <c r="AU103" s="177" t="s">
        <v>81</v>
      </c>
      <c r="AY103" s="176" t="s">
        <v>130</v>
      </c>
      <c r="BK103" s="178">
        <f>SUM(BK104:BK106)</f>
        <v>0</v>
      </c>
    </row>
    <row r="104" spans="2:65" s="1" customFormat="1" ht="31.5" customHeight="1">
      <c r="B104" s="35"/>
      <c r="C104" s="182" t="s">
        <v>225</v>
      </c>
      <c r="D104" s="182" t="s">
        <v>133</v>
      </c>
      <c r="E104" s="183" t="s">
        <v>226</v>
      </c>
      <c r="F104" s="184" t="s">
        <v>227</v>
      </c>
      <c r="G104" s="185" t="s">
        <v>228</v>
      </c>
      <c r="H104" s="186">
        <v>80</v>
      </c>
      <c r="I104" s="187"/>
      <c r="J104" s="188">
        <f>ROUND(I104*H104,2)</f>
        <v>0</v>
      </c>
      <c r="K104" s="184" t="s">
        <v>137</v>
      </c>
      <c r="L104" s="55"/>
      <c r="M104" s="189" t="s">
        <v>20</v>
      </c>
      <c r="N104" s="190" t="s">
        <v>52</v>
      </c>
      <c r="O104" s="36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7" t="s">
        <v>229</v>
      </c>
      <c r="AT104" s="17" t="s">
        <v>133</v>
      </c>
      <c r="AU104" s="17" t="s">
        <v>22</v>
      </c>
      <c r="AY104" s="17" t="s">
        <v>130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7" t="s">
        <v>22</v>
      </c>
      <c r="BK104" s="193">
        <f>ROUND(I104*H104,2)</f>
        <v>0</v>
      </c>
      <c r="BL104" s="17" t="s">
        <v>229</v>
      </c>
      <c r="BM104" s="17" t="s">
        <v>230</v>
      </c>
    </row>
    <row r="105" spans="2:51" s="12" customFormat="1" ht="13.5">
      <c r="B105" s="214"/>
      <c r="C105" s="215"/>
      <c r="D105" s="210" t="s">
        <v>188</v>
      </c>
      <c r="E105" s="216" t="s">
        <v>20</v>
      </c>
      <c r="F105" s="217" t="s">
        <v>231</v>
      </c>
      <c r="G105" s="215"/>
      <c r="H105" s="218" t="s">
        <v>20</v>
      </c>
      <c r="I105" s="219"/>
      <c r="J105" s="215"/>
      <c r="K105" s="215"/>
      <c r="L105" s="220"/>
      <c r="M105" s="221"/>
      <c r="N105" s="222"/>
      <c r="O105" s="222"/>
      <c r="P105" s="222"/>
      <c r="Q105" s="222"/>
      <c r="R105" s="222"/>
      <c r="S105" s="222"/>
      <c r="T105" s="223"/>
      <c r="AT105" s="224" t="s">
        <v>188</v>
      </c>
      <c r="AU105" s="224" t="s">
        <v>22</v>
      </c>
      <c r="AV105" s="12" t="s">
        <v>22</v>
      </c>
      <c r="AW105" s="12" t="s">
        <v>44</v>
      </c>
      <c r="AX105" s="12" t="s">
        <v>81</v>
      </c>
      <c r="AY105" s="224" t="s">
        <v>130</v>
      </c>
    </row>
    <row r="106" spans="2:51" s="11" customFormat="1" ht="13.5">
      <c r="B106" s="198"/>
      <c r="C106" s="199"/>
      <c r="D106" s="210" t="s">
        <v>188</v>
      </c>
      <c r="E106" s="211" t="s">
        <v>20</v>
      </c>
      <c r="F106" s="212" t="s">
        <v>232</v>
      </c>
      <c r="G106" s="199"/>
      <c r="H106" s="213">
        <v>80</v>
      </c>
      <c r="I106" s="204"/>
      <c r="J106" s="199"/>
      <c r="K106" s="199"/>
      <c r="L106" s="205"/>
      <c r="M106" s="230"/>
      <c r="N106" s="231"/>
      <c r="O106" s="231"/>
      <c r="P106" s="231"/>
      <c r="Q106" s="231"/>
      <c r="R106" s="231"/>
      <c r="S106" s="231"/>
      <c r="T106" s="232"/>
      <c r="AT106" s="209" t="s">
        <v>188</v>
      </c>
      <c r="AU106" s="209" t="s">
        <v>22</v>
      </c>
      <c r="AV106" s="11" t="s">
        <v>89</v>
      </c>
      <c r="AW106" s="11" t="s">
        <v>44</v>
      </c>
      <c r="AX106" s="11" t="s">
        <v>22</v>
      </c>
      <c r="AY106" s="209" t="s">
        <v>130</v>
      </c>
    </row>
    <row r="107" spans="2:12" s="1" customFormat="1" ht="6.75" customHeight="1">
      <c r="B107" s="50"/>
      <c r="C107" s="51"/>
      <c r="D107" s="51"/>
      <c r="E107" s="51"/>
      <c r="F107" s="51"/>
      <c r="G107" s="51"/>
      <c r="H107" s="51"/>
      <c r="I107" s="128"/>
      <c r="J107" s="51"/>
      <c r="K107" s="51"/>
      <c r="L107" s="55"/>
    </row>
  </sheetData>
  <sheetProtection password="CC35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47"/>
      <c r="C1" s="247"/>
      <c r="D1" s="246" t="s">
        <v>1</v>
      </c>
      <c r="E1" s="247"/>
      <c r="F1" s="248" t="s">
        <v>282</v>
      </c>
      <c r="G1" s="372" t="s">
        <v>283</v>
      </c>
      <c r="H1" s="372"/>
      <c r="I1" s="252"/>
      <c r="J1" s="248" t="s">
        <v>284</v>
      </c>
      <c r="K1" s="246" t="s">
        <v>100</v>
      </c>
      <c r="L1" s="248" t="s">
        <v>285</v>
      </c>
      <c r="M1" s="248"/>
      <c r="N1" s="248"/>
      <c r="O1" s="248"/>
      <c r="P1" s="248"/>
      <c r="Q1" s="248"/>
      <c r="R1" s="248"/>
      <c r="S1" s="248"/>
      <c r="T1" s="248"/>
      <c r="U1" s="244"/>
      <c r="V1" s="244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96</v>
      </c>
    </row>
    <row r="3" spans="2:46" ht="6.75" customHeight="1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89</v>
      </c>
    </row>
    <row r="4" spans="2:46" ht="36.75" customHeight="1">
      <c r="B4" s="21"/>
      <c r="C4" s="22"/>
      <c r="D4" s="23" t="s">
        <v>101</v>
      </c>
      <c r="E4" s="22"/>
      <c r="F4" s="22"/>
      <c r="G4" s="22"/>
      <c r="H4" s="22"/>
      <c r="I4" s="106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106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106"/>
      <c r="J6" s="22"/>
      <c r="K6" s="24"/>
    </row>
    <row r="7" spans="2:11" ht="22.5" customHeight="1">
      <c r="B7" s="21"/>
      <c r="C7" s="22"/>
      <c r="D7" s="22"/>
      <c r="E7" s="373" t="str">
        <f>'Rekapitulace stavby'!K6</f>
        <v>ZŠ Čakovice - bourací práce</v>
      </c>
      <c r="F7" s="364"/>
      <c r="G7" s="364"/>
      <c r="H7" s="364"/>
      <c r="I7" s="106"/>
      <c r="J7" s="22"/>
      <c r="K7" s="24"/>
    </row>
    <row r="8" spans="2:11" s="1" customFormat="1" ht="15">
      <c r="B8" s="35"/>
      <c r="C8" s="36"/>
      <c r="D8" s="30" t="s">
        <v>102</v>
      </c>
      <c r="E8" s="36"/>
      <c r="F8" s="36"/>
      <c r="G8" s="36"/>
      <c r="H8" s="36"/>
      <c r="I8" s="107"/>
      <c r="J8" s="36"/>
      <c r="K8" s="39"/>
    </row>
    <row r="9" spans="2:11" s="1" customFormat="1" ht="36.75" customHeight="1">
      <c r="B9" s="35"/>
      <c r="C9" s="36"/>
      <c r="D9" s="36"/>
      <c r="E9" s="374" t="s">
        <v>233</v>
      </c>
      <c r="F9" s="348"/>
      <c r="G9" s="348"/>
      <c r="H9" s="348"/>
      <c r="I9" s="107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07"/>
      <c r="J10" s="36"/>
      <c r="K10" s="39"/>
    </row>
    <row r="11" spans="2:11" s="1" customFormat="1" ht="14.25" customHeight="1">
      <c r="B11" s="35"/>
      <c r="C11" s="36"/>
      <c r="D11" s="30" t="s">
        <v>19</v>
      </c>
      <c r="E11" s="36"/>
      <c r="F11" s="28" t="s">
        <v>20</v>
      </c>
      <c r="G11" s="36"/>
      <c r="H11" s="36"/>
      <c r="I11" s="108" t="s">
        <v>21</v>
      </c>
      <c r="J11" s="28" t="s">
        <v>20</v>
      </c>
      <c r="K11" s="39"/>
    </row>
    <row r="12" spans="2:11" s="1" customFormat="1" ht="14.25" customHeight="1">
      <c r="B12" s="35"/>
      <c r="C12" s="36"/>
      <c r="D12" s="30" t="s">
        <v>23</v>
      </c>
      <c r="E12" s="36"/>
      <c r="F12" s="28" t="s">
        <v>24</v>
      </c>
      <c r="G12" s="36"/>
      <c r="H12" s="36"/>
      <c r="I12" s="108" t="s">
        <v>25</v>
      </c>
      <c r="J12" s="109" t="str">
        <f>'Rekapitulace stavby'!AN8</f>
        <v>31.05.2016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107"/>
      <c r="J13" s="36"/>
      <c r="K13" s="39"/>
    </row>
    <row r="14" spans="2:11" s="1" customFormat="1" ht="14.25" customHeight="1">
      <c r="B14" s="35"/>
      <c r="C14" s="36"/>
      <c r="D14" s="30" t="s">
        <v>33</v>
      </c>
      <c r="E14" s="36"/>
      <c r="F14" s="36"/>
      <c r="G14" s="36"/>
      <c r="H14" s="36"/>
      <c r="I14" s="108" t="s">
        <v>34</v>
      </c>
      <c r="J14" s="28" t="s">
        <v>35</v>
      </c>
      <c r="K14" s="39"/>
    </row>
    <row r="15" spans="2:11" s="1" customFormat="1" ht="18" customHeight="1">
      <c r="B15" s="35"/>
      <c r="C15" s="36"/>
      <c r="D15" s="36"/>
      <c r="E15" s="28" t="s">
        <v>36</v>
      </c>
      <c r="F15" s="36"/>
      <c r="G15" s="36"/>
      <c r="H15" s="36"/>
      <c r="I15" s="108" t="s">
        <v>37</v>
      </c>
      <c r="J15" s="28" t="s">
        <v>38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107"/>
      <c r="J16" s="36"/>
      <c r="K16" s="39"/>
    </row>
    <row r="17" spans="2:11" s="1" customFormat="1" ht="14.25" customHeight="1">
      <c r="B17" s="35"/>
      <c r="C17" s="36"/>
      <c r="D17" s="30" t="s">
        <v>39</v>
      </c>
      <c r="E17" s="36"/>
      <c r="F17" s="36"/>
      <c r="G17" s="36"/>
      <c r="H17" s="36"/>
      <c r="I17" s="108" t="s">
        <v>34</v>
      </c>
      <c r="J17" s="28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8">
        <f>IF('Rekapitulace stavby'!E14="Vyplň údaj","",IF('Rekapitulace stavby'!E14="","",'Rekapitulace stavby'!E14))</f>
      </c>
      <c r="F18" s="36"/>
      <c r="G18" s="36"/>
      <c r="H18" s="36"/>
      <c r="I18" s="108" t="s">
        <v>37</v>
      </c>
      <c r="J18" s="28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107"/>
      <c r="J19" s="36"/>
      <c r="K19" s="39"/>
    </row>
    <row r="20" spans="2:11" s="1" customFormat="1" ht="14.25" customHeight="1">
      <c r="B20" s="35"/>
      <c r="C20" s="36"/>
      <c r="D20" s="30" t="s">
        <v>41</v>
      </c>
      <c r="E20" s="36"/>
      <c r="F20" s="36"/>
      <c r="G20" s="36"/>
      <c r="H20" s="36"/>
      <c r="I20" s="108" t="s">
        <v>34</v>
      </c>
      <c r="J20" s="28" t="s">
        <v>42</v>
      </c>
      <c r="K20" s="39"/>
    </row>
    <row r="21" spans="2:11" s="1" customFormat="1" ht="18" customHeight="1">
      <c r="B21" s="35"/>
      <c r="C21" s="36"/>
      <c r="D21" s="36"/>
      <c r="E21" s="28" t="s">
        <v>43</v>
      </c>
      <c r="F21" s="36"/>
      <c r="G21" s="36"/>
      <c r="H21" s="36"/>
      <c r="I21" s="108" t="s">
        <v>37</v>
      </c>
      <c r="J21" s="28" t="s">
        <v>20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107"/>
      <c r="J22" s="36"/>
      <c r="K22" s="39"/>
    </row>
    <row r="23" spans="2:11" s="1" customFormat="1" ht="14.25" customHeight="1">
      <c r="B23" s="35"/>
      <c r="C23" s="36"/>
      <c r="D23" s="30" t="s">
        <v>45</v>
      </c>
      <c r="E23" s="36"/>
      <c r="F23" s="36"/>
      <c r="G23" s="36"/>
      <c r="H23" s="36"/>
      <c r="I23" s="107"/>
      <c r="J23" s="36"/>
      <c r="K23" s="39"/>
    </row>
    <row r="24" spans="2:11" s="6" customFormat="1" ht="63" customHeight="1">
      <c r="B24" s="110"/>
      <c r="C24" s="111"/>
      <c r="D24" s="111"/>
      <c r="E24" s="367" t="s">
        <v>46</v>
      </c>
      <c r="F24" s="375"/>
      <c r="G24" s="375"/>
      <c r="H24" s="375"/>
      <c r="I24" s="112"/>
      <c r="J24" s="111"/>
      <c r="K24" s="113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107"/>
      <c r="J25" s="36"/>
      <c r="K25" s="39"/>
    </row>
    <row r="26" spans="2:11" s="1" customFormat="1" ht="6.75" customHeight="1">
      <c r="B26" s="35"/>
      <c r="C26" s="36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4.75" customHeight="1">
      <c r="B27" s="35"/>
      <c r="C27" s="36"/>
      <c r="D27" s="116" t="s">
        <v>47</v>
      </c>
      <c r="E27" s="36"/>
      <c r="F27" s="36"/>
      <c r="G27" s="36"/>
      <c r="H27" s="36"/>
      <c r="I27" s="107"/>
      <c r="J27" s="117">
        <f>ROUND(J81,2)</f>
        <v>0</v>
      </c>
      <c r="K27" s="39"/>
    </row>
    <row r="28" spans="2:11" s="1" customFormat="1" ht="6.75" customHeight="1">
      <c r="B28" s="35"/>
      <c r="C28" s="36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25" customHeight="1">
      <c r="B29" s="35"/>
      <c r="C29" s="36"/>
      <c r="D29" s="36"/>
      <c r="E29" s="36"/>
      <c r="F29" s="40" t="s">
        <v>49</v>
      </c>
      <c r="G29" s="36"/>
      <c r="H29" s="36"/>
      <c r="I29" s="118" t="s">
        <v>48</v>
      </c>
      <c r="J29" s="40" t="s">
        <v>50</v>
      </c>
      <c r="K29" s="39"/>
    </row>
    <row r="30" spans="2:11" s="1" customFormat="1" ht="14.25" customHeight="1">
      <c r="B30" s="35"/>
      <c r="C30" s="36"/>
      <c r="D30" s="43" t="s">
        <v>51</v>
      </c>
      <c r="E30" s="43" t="s">
        <v>52</v>
      </c>
      <c r="F30" s="119">
        <f>ROUND(SUM(BE81:BE106),2)</f>
        <v>0</v>
      </c>
      <c r="G30" s="36"/>
      <c r="H30" s="36"/>
      <c r="I30" s="120">
        <v>0.21</v>
      </c>
      <c r="J30" s="119">
        <f>ROUND(ROUND((SUM(BE81:BE106)),2)*I30,2)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53</v>
      </c>
      <c r="F31" s="119">
        <f>ROUND(SUM(BF81:BF106),2)</f>
        <v>0</v>
      </c>
      <c r="G31" s="36"/>
      <c r="H31" s="36"/>
      <c r="I31" s="120">
        <v>0.15</v>
      </c>
      <c r="J31" s="119">
        <f>ROUND(ROUND((SUM(BF81:BF106)),2)*I31,2)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54</v>
      </c>
      <c r="F32" s="119">
        <f>ROUND(SUM(BG81:BG106),2)</f>
        <v>0</v>
      </c>
      <c r="G32" s="36"/>
      <c r="H32" s="36"/>
      <c r="I32" s="120">
        <v>0.21</v>
      </c>
      <c r="J32" s="119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55</v>
      </c>
      <c r="F33" s="119">
        <f>ROUND(SUM(BH81:BH106),2)</f>
        <v>0</v>
      </c>
      <c r="G33" s="36"/>
      <c r="H33" s="36"/>
      <c r="I33" s="120">
        <v>0.15</v>
      </c>
      <c r="J33" s="119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56</v>
      </c>
      <c r="F34" s="119">
        <f>ROUND(SUM(BI81:BI106),2)</f>
        <v>0</v>
      </c>
      <c r="G34" s="36"/>
      <c r="H34" s="36"/>
      <c r="I34" s="120">
        <v>0</v>
      </c>
      <c r="J34" s="119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107"/>
      <c r="J35" s="36"/>
      <c r="K35" s="39"/>
    </row>
    <row r="36" spans="2:11" s="1" customFormat="1" ht="24.75" customHeight="1">
      <c r="B36" s="35"/>
      <c r="C36" s="121"/>
      <c r="D36" s="122" t="s">
        <v>57</v>
      </c>
      <c r="E36" s="73"/>
      <c r="F36" s="73"/>
      <c r="G36" s="123" t="s">
        <v>58</v>
      </c>
      <c r="H36" s="124" t="s">
        <v>59</v>
      </c>
      <c r="I36" s="125"/>
      <c r="J36" s="126">
        <f>SUM(J27:J34)</f>
        <v>0</v>
      </c>
      <c r="K36" s="127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28"/>
      <c r="J37" s="51"/>
      <c r="K37" s="52"/>
    </row>
    <row r="41" spans="2:11" s="1" customFormat="1" ht="6.75" customHeight="1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75" customHeight="1">
      <c r="B42" s="35"/>
      <c r="C42" s="23" t="s">
        <v>104</v>
      </c>
      <c r="D42" s="36"/>
      <c r="E42" s="36"/>
      <c r="F42" s="36"/>
      <c r="G42" s="36"/>
      <c r="H42" s="36"/>
      <c r="I42" s="107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107"/>
      <c r="J43" s="36"/>
      <c r="K43" s="39"/>
    </row>
    <row r="44" spans="2:11" s="1" customFormat="1" ht="14.25" customHeight="1">
      <c r="B44" s="35"/>
      <c r="C44" s="30" t="s">
        <v>16</v>
      </c>
      <c r="D44" s="36"/>
      <c r="E44" s="36"/>
      <c r="F44" s="36"/>
      <c r="G44" s="36"/>
      <c r="H44" s="36"/>
      <c r="I44" s="107"/>
      <c r="J44" s="36"/>
      <c r="K44" s="39"/>
    </row>
    <row r="45" spans="2:11" s="1" customFormat="1" ht="22.5" customHeight="1">
      <c r="B45" s="35"/>
      <c r="C45" s="36"/>
      <c r="D45" s="36"/>
      <c r="E45" s="373" t="str">
        <f>E7</f>
        <v>ZŠ Čakovice - bourací práce</v>
      </c>
      <c r="F45" s="348"/>
      <c r="G45" s="348"/>
      <c r="H45" s="348"/>
      <c r="I45" s="107"/>
      <c r="J45" s="36"/>
      <c r="K45" s="39"/>
    </row>
    <row r="46" spans="2:11" s="1" customFormat="1" ht="14.25" customHeight="1">
      <c r="B46" s="35"/>
      <c r="C46" s="30" t="s">
        <v>102</v>
      </c>
      <c r="D46" s="36"/>
      <c r="E46" s="36"/>
      <c r="F46" s="36"/>
      <c r="G46" s="36"/>
      <c r="H46" s="36"/>
      <c r="I46" s="107"/>
      <c r="J46" s="36"/>
      <c r="K46" s="39"/>
    </row>
    <row r="47" spans="2:11" s="1" customFormat="1" ht="23.25" customHeight="1">
      <c r="B47" s="35"/>
      <c r="C47" s="36"/>
      <c r="D47" s="36"/>
      <c r="E47" s="374" t="str">
        <f>E9</f>
        <v>02 - Demolice_Objekt vybavenosti</v>
      </c>
      <c r="F47" s="348"/>
      <c r="G47" s="348"/>
      <c r="H47" s="348"/>
      <c r="I47" s="107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107"/>
      <c r="J48" s="36"/>
      <c r="K48" s="39"/>
    </row>
    <row r="49" spans="2:11" s="1" customFormat="1" ht="18" customHeight="1">
      <c r="B49" s="35"/>
      <c r="C49" s="30" t="s">
        <v>23</v>
      </c>
      <c r="D49" s="36"/>
      <c r="E49" s="36"/>
      <c r="F49" s="28" t="str">
        <f>F12</f>
        <v>k.ú. Čakovice</v>
      </c>
      <c r="G49" s="36"/>
      <c r="H49" s="36"/>
      <c r="I49" s="108" t="s">
        <v>25</v>
      </c>
      <c r="J49" s="109" t="str">
        <f>IF(J12="","",J12)</f>
        <v>31.05.2016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107"/>
      <c r="J50" s="36"/>
      <c r="K50" s="39"/>
    </row>
    <row r="51" spans="2:11" s="1" customFormat="1" ht="15">
      <c r="B51" s="35"/>
      <c r="C51" s="30" t="s">
        <v>33</v>
      </c>
      <c r="D51" s="36"/>
      <c r="E51" s="36"/>
      <c r="F51" s="28" t="str">
        <f>E15</f>
        <v>MĚSTSKÁ ČÁST PRAHA - ČAKOVICE </v>
      </c>
      <c r="G51" s="36"/>
      <c r="H51" s="36"/>
      <c r="I51" s="108" t="s">
        <v>41</v>
      </c>
      <c r="J51" s="28" t="str">
        <f>E21</f>
        <v>GREBNER, spol. s r.o.</v>
      </c>
      <c r="K51" s="39"/>
    </row>
    <row r="52" spans="2:11" s="1" customFormat="1" ht="14.25" customHeight="1">
      <c r="B52" s="35"/>
      <c r="C52" s="30" t="s">
        <v>39</v>
      </c>
      <c r="D52" s="36"/>
      <c r="E52" s="36"/>
      <c r="F52" s="28">
        <f>IF(E18="","",E18)</f>
      </c>
      <c r="G52" s="36"/>
      <c r="H52" s="36"/>
      <c r="I52" s="107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107"/>
      <c r="J53" s="36"/>
      <c r="K53" s="39"/>
    </row>
    <row r="54" spans="2:11" s="1" customFormat="1" ht="29.25" customHeight="1">
      <c r="B54" s="35"/>
      <c r="C54" s="133" t="s">
        <v>105</v>
      </c>
      <c r="D54" s="121"/>
      <c r="E54" s="121"/>
      <c r="F54" s="121"/>
      <c r="G54" s="121"/>
      <c r="H54" s="121"/>
      <c r="I54" s="134"/>
      <c r="J54" s="135" t="s">
        <v>106</v>
      </c>
      <c r="K54" s="136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107"/>
      <c r="J55" s="36"/>
      <c r="K55" s="39"/>
    </row>
    <row r="56" spans="2:47" s="1" customFormat="1" ht="29.25" customHeight="1">
      <c r="B56" s="35"/>
      <c r="C56" s="137" t="s">
        <v>107</v>
      </c>
      <c r="D56" s="36"/>
      <c r="E56" s="36"/>
      <c r="F56" s="36"/>
      <c r="G56" s="36"/>
      <c r="H56" s="36"/>
      <c r="I56" s="107"/>
      <c r="J56" s="117">
        <f>J81</f>
        <v>0</v>
      </c>
      <c r="K56" s="39"/>
      <c r="AU56" s="17" t="s">
        <v>108</v>
      </c>
    </row>
    <row r="57" spans="2:11" s="7" customFormat="1" ht="24.75" customHeight="1">
      <c r="B57" s="138"/>
      <c r="C57" s="139"/>
      <c r="D57" s="140" t="s">
        <v>170</v>
      </c>
      <c r="E57" s="141"/>
      <c r="F57" s="141"/>
      <c r="G57" s="141"/>
      <c r="H57" s="141"/>
      <c r="I57" s="142"/>
      <c r="J57" s="143">
        <f>J82</f>
        <v>0</v>
      </c>
      <c r="K57" s="144"/>
    </row>
    <row r="58" spans="2:11" s="8" customFormat="1" ht="19.5" customHeight="1">
      <c r="B58" s="145"/>
      <c r="C58" s="146"/>
      <c r="D58" s="147" t="s">
        <v>171</v>
      </c>
      <c r="E58" s="148"/>
      <c r="F58" s="148"/>
      <c r="G58" s="148"/>
      <c r="H58" s="148"/>
      <c r="I58" s="149"/>
      <c r="J58" s="150">
        <f>J83</f>
        <v>0</v>
      </c>
      <c r="K58" s="151"/>
    </row>
    <row r="59" spans="2:11" s="8" customFormat="1" ht="19.5" customHeight="1">
      <c r="B59" s="145"/>
      <c r="C59" s="146"/>
      <c r="D59" s="147" t="s">
        <v>172</v>
      </c>
      <c r="E59" s="148"/>
      <c r="F59" s="148"/>
      <c r="G59" s="148"/>
      <c r="H59" s="148"/>
      <c r="I59" s="149"/>
      <c r="J59" s="150">
        <f>J85</f>
        <v>0</v>
      </c>
      <c r="K59" s="151"/>
    </row>
    <row r="60" spans="2:11" s="8" customFormat="1" ht="19.5" customHeight="1">
      <c r="B60" s="145"/>
      <c r="C60" s="146"/>
      <c r="D60" s="147" t="s">
        <v>173</v>
      </c>
      <c r="E60" s="148"/>
      <c r="F60" s="148"/>
      <c r="G60" s="148"/>
      <c r="H60" s="148"/>
      <c r="I60" s="149"/>
      <c r="J60" s="150">
        <f>J94</f>
        <v>0</v>
      </c>
      <c r="K60" s="151"/>
    </row>
    <row r="61" spans="2:11" s="7" customFormat="1" ht="24.75" customHeight="1">
      <c r="B61" s="138"/>
      <c r="C61" s="139"/>
      <c r="D61" s="140" t="s">
        <v>174</v>
      </c>
      <c r="E61" s="141"/>
      <c r="F61" s="141"/>
      <c r="G61" s="141"/>
      <c r="H61" s="141"/>
      <c r="I61" s="142"/>
      <c r="J61" s="143">
        <f>J103</f>
        <v>0</v>
      </c>
      <c r="K61" s="144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107"/>
      <c r="J62" s="36"/>
      <c r="K62" s="39"/>
    </row>
    <row r="63" spans="2:11" s="1" customFormat="1" ht="6.75" customHeight="1">
      <c r="B63" s="50"/>
      <c r="C63" s="51"/>
      <c r="D63" s="51"/>
      <c r="E63" s="51"/>
      <c r="F63" s="51"/>
      <c r="G63" s="51"/>
      <c r="H63" s="51"/>
      <c r="I63" s="128"/>
      <c r="J63" s="51"/>
      <c r="K63" s="52"/>
    </row>
    <row r="67" spans="2:12" s="1" customFormat="1" ht="6.75" customHeight="1">
      <c r="B67" s="53"/>
      <c r="C67" s="54"/>
      <c r="D67" s="54"/>
      <c r="E67" s="54"/>
      <c r="F67" s="54"/>
      <c r="G67" s="54"/>
      <c r="H67" s="54"/>
      <c r="I67" s="131"/>
      <c r="J67" s="54"/>
      <c r="K67" s="54"/>
      <c r="L67" s="55"/>
    </row>
    <row r="68" spans="2:12" s="1" customFormat="1" ht="36.75" customHeight="1">
      <c r="B68" s="35"/>
      <c r="C68" s="56" t="s">
        <v>114</v>
      </c>
      <c r="D68" s="57"/>
      <c r="E68" s="57"/>
      <c r="F68" s="57"/>
      <c r="G68" s="57"/>
      <c r="H68" s="57"/>
      <c r="I68" s="152"/>
      <c r="J68" s="57"/>
      <c r="K68" s="57"/>
      <c r="L68" s="55"/>
    </row>
    <row r="69" spans="2:12" s="1" customFormat="1" ht="6.75" customHeight="1">
      <c r="B69" s="35"/>
      <c r="C69" s="57"/>
      <c r="D69" s="57"/>
      <c r="E69" s="57"/>
      <c r="F69" s="57"/>
      <c r="G69" s="57"/>
      <c r="H69" s="57"/>
      <c r="I69" s="152"/>
      <c r="J69" s="57"/>
      <c r="K69" s="57"/>
      <c r="L69" s="55"/>
    </row>
    <row r="70" spans="2:12" s="1" customFormat="1" ht="14.25" customHeight="1">
      <c r="B70" s="35"/>
      <c r="C70" s="59" t="s">
        <v>16</v>
      </c>
      <c r="D70" s="57"/>
      <c r="E70" s="57"/>
      <c r="F70" s="57"/>
      <c r="G70" s="57"/>
      <c r="H70" s="57"/>
      <c r="I70" s="152"/>
      <c r="J70" s="57"/>
      <c r="K70" s="57"/>
      <c r="L70" s="55"/>
    </row>
    <row r="71" spans="2:12" s="1" customFormat="1" ht="22.5" customHeight="1">
      <c r="B71" s="35"/>
      <c r="C71" s="57"/>
      <c r="D71" s="57"/>
      <c r="E71" s="371" t="str">
        <f>E7</f>
        <v>ZŠ Čakovice - bourací práce</v>
      </c>
      <c r="F71" s="341"/>
      <c r="G71" s="341"/>
      <c r="H71" s="341"/>
      <c r="I71" s="152"/>
      <c r="J71" s="57"/>
      <c r="K71" s="57"/>
      <c r="L71" s="55"/>
    </row>
    <row r="72" spans="2:12" s="1" customFormat="1" ht="14.25" customHeight="1">
      <c r="B72" s="35"/>
      <c r="C72" s="59" t="s">
        <v>102</v>
      </c>
      <c r="D72" s="57"/>
      <c r="E72" s="57"/>
      <c r="F72" s="57"/>
      <c r="G72" s="57"/>
      <c r="H72" s="57"/>
      <c r="I72" s="152"/>
      <c r="J72" s="57"/>
      <c r="K72" s="57"/>
      <c r="L72" s="55"/>
    </row>
    <row r="73" spans="2:12" s="1" customFormat="1" ht="23.25" customHeight="1">
      <c r="B73" s="35"/>
      <c r="C73" s="57"/>
      <c r="D73" s="57"/>
      <c r="E73" s="338" t="str">
        <f>E9</f>
        <v>02 - Demolice_Objekt vybavenosti</v>
      </c>
      <c r="F73" s="341"/>
      <c r="G73" s="341"/>
      <c r="H73" s="341"/>
      <c r="I73" s="152"/>
      <c r="J73" s="57"/>
      <c r="K73" s="57"/>
      <c r="L73" s="55"/>
    </row>
    <row r="74" spans="2:12" s="1" customFormat="1" ht="6.75" customHeight="1">
      <c r="B74" s="35"/>
      <c r="C74" s="57"/>
      <c r="D74" s="57"/>
      <c r="E74" s="57"/>
      <c r="F74" s="57"/>
      <c r="G74" s="57"/>
      <c r="H74" s="57"/>
      <c r="I74" s="152"/>
      <c r="J74" s="57"/>
      <c r="K74" s="57"/>
      <c r="L74" s="55"/>
    </row>
    <row r="75" spans="2:12" s="1" customFormat="1" ht="18" customHeight="1">
      <c r="B75" s="35"/>
      <c r="C75" s="59" t="s">
        <v>23</v>
      </c>
      <c r="D75" s="57"/>
      <c r="E75" s="57"/>
      <c r="F75" s="153" t="str">
        <f>F12</f>
        <v>k.ú. Čakovice</v>
      </c>
      <c r="G75" s="57"/>
      <c r="H75" s="57"/>
      <c r="I75" s="154" t="s">
        <v>25</v>
      </c>
      <c r="J75" s="67" t="str">
        <f>IF(J12="","",J12)</f>
        <v>31.05.2016</v>
      </c>
      <c r="K75" s="57"/>
      <c r="L75" s="55"/>
    </row>
    <row r="76" spans="2:12" s="1" customFormat="1" ht="6.75" customHeight="1">
      <c r="B76" s="35"/>
      <c r="C76" s="57"/>
      <c r="D76" s="57"/>
      <c r="E76" s="57"/>
      <c r="F76" s="57"/>
      <c r="G76" s="57"/>
      <c r="H76" s="57"/>
      <c r="I76" s="152"/>
      <c r="J76" s="57"/>
      <c r="K76" s="57"/>
      <c r="L76" s="55"/>
    </row>
    <row r="77" spans="2:12" s="1" customFormat="1" ht="15">
      <c r="B77" s="35"/>
      <c r="C77" s="59" t="s">
        <v>33</v>
      </c>
      <c r="D77" s="57"/>
      <c r="E77" s="57"/>
      <c r="F77" s="153" t="str">
        <f>E15</f>
        <v>MĚSTSKÁ ČÁST PRAHA - ČAKOVICE </v>
      </c>
      <c r="G77" s="57"/>
      <c r="H77" s="57"/>
      <c r="I77" s="154" t="s">
        <v>41</v>
      </c>
      <c r="J77" s="153" t="str">
        <f>E21</f>
        <v>GREBNER, spol. s r.o.</v>
      </c>
      <c r="K77" s="57"/>
      <c r="L77" s="55"/>
    </row>
    <row r="78" spans="2:12" s="1" customFormat="1" ht="14.25" customHeight="1">
      <c r="B78" s="35"/>
      <c r="C78" s="59" t="s">
        <v>39</v>
      </c>
      <c r="D78" s="57"/>
      <c r="E78" s="57"/>
      <c r="F78" s="153">
        <f>IF(E18="","",E18)</f>
      </c>
      <c r="G78" s="57"/>
      <c r="H78" s="57"/>
      <c r="I78" s="152"/>
      <c r="J78" s="57"/>
      <c r="K78" s="57"/>
      <c r="L78" s="55"/>
    </row>
    <row r="79" spans="2:12" s="1" customFormat="1" ht="9.75" customHeight="1">
      <c r="B79" s="35"/>
      <c r="C79" s="57"/>
      <c r="D79" s="57"/>
      <c r="E79" s="57"/>
      <c r="F79" s="57"/>
      <c r="G79" s="57"/>
      <c r="H79" s="57"/>
      <c r="I79" s="152"/>
      <c r="J79" s="57"/>
      <c r="K79" s="57"/>
      <c r="L79" s="55"/>
    </row>
    <row r="80" spans="2:20" s="9" customFormat="1" ht="29.25" customHeight="1">
      <c r="B80" s="155"/>
      <c r="C80" s="156" t="s">
        <v>115</v>
      </c>
      <c r="D80" s="157" t="s">
        <v>66</v>
      </c>
      <c r="E80" s="157" t="s">
        <v>62</v>
      </c>
      <c r="F80" s="157" t="s">
        <v>116</v>
      </c>
      <c r="G80" s="157" t="s">
        <v>117</v>
      </c>
      <c r="H80" s="157" t="s">
        <v>118</v>
      </c>
      <c r="I80" s="158" t="s">
        <v>119</v>
      </c>
      <c r="J80" s="157" t="s">
        <v>106</v>
      </c>
      <c r="K80" s="159" t="s">
        <v>120</v>
      </c>
      <c r="L80" s="160"/>
      <c r="M80" s="75" t="s">
        <v>121</v>
      </c>
      <c r="N80" s="76" t="s">
        <v>51</v>
      </c>
      <c r="O80" s="76" t="s">
        <v>122</v>
      </c>
      <c r="P80" s="76" t="s">
        <v>123</v>
      </c>
      <c r="Q80" s="76" t="s">
        <v>124</v>
      </c>
      <c r="R80" s="76" t="s">
        <v>125</v>
      </c>
      <c r="S80" s="76" t="s">
        <v>126</v>
      </c>
      <c r="T80" s="77" t="s">
        <v>127</v>
      </c>
    </row>
    <row r="81" spans="2:63" s="1" customFormat="1" ht="29.25" customHeight="1">
      <c r="B81" s="35"/>
      <c r="C81" s="81" t="s">
        <v>107</v>
      </c>
      <c r="D81" s="57"/>
      <c r="E81" s="57"/>
      <c r="F81" s="57"/>
      <c r="G81" s="57"/>
      <c r="H81" s="57"/>
      <c r="I81" s="152"/>
      <c r="J81" s="161">
        <f>BK81</f>
        <v>0</v>
      </c>
      <c r="K81" s="57"/>
      <c r="L81" s="55"/>
      <c r="M81" s="78"/>
      <c r="N81" s="79"/>
      <c r="O81" s="79"/>
      <c r="P81" s="162">
        <f>P82+P103</f>
        <v>0</v>
      </c>
      <c r="Q81" s="79"/>
      <c r="R81" s="162">
        <f>R82+R103</f>
        <v>0</v>
      </c>
      <c r="S81" s="79"/>
      <c r="T81" s="163">
        <f>T82+T103</f>
        <v>138.275</v>
      </c>
      <c r="AT81" s="17" t="s">
        <v>80</v>
      </c>
      <c r="AU81" s="17" t="s">
        <v>108</v>
      </c>
      <c r="BK81" s="164">
        <f>BK82+BK103</f>
        <v>0</v>
      </c>
    </row>
    <row r="82" spans="2:63" s="10" customFormat="1" ht="36.75" customHeight="1">
      <c r="B82" s="165"/>
      <c r="C82" s="166"/>
      <c r="D82" s="167" t="s">
        <v>80</v>
      </c>
      <c r="E82" s="168" t="s">
        <v>175</v>
      </c>
      <c r="F82" s="168" t="s">
        <v>176</v>
      </c>
      <c r="G82" s="166"/>
      <c r="H82" s="166"/>
      <c r="I82" s="169"/>
      <c r="J82" s="170">
        <f>BK82</f>
        <v>0</v>
      </c>
      <c r="K82" s="166"/>
      <c r="L82" s="171"/>
      <c r="M82" s="172"/>
      <c r="N82" s="173"/>
      <c r="O82" s="173"/>
      <c r="P82" s="174">
        <f>P83+P85+P94</f>
        <v>0</v>
      </c>
      <c r="Q82" s="173"/>
      <c r="R82" s="174">
        <f>R83+R85+R94</f>
        <v>0</v>
      </c>
      <c r="S82" s="173"/>
      <c r="T82" s="175">
        <f>T83+T85+T94</f>
        <v>138.275</v>
      </c>
      <c r="AR82" s="176" t="s">
        <v>22</v>
      </c>
      <c r="AT82" s="177" t="s">
        <v>80</v>
      </c>
      <c r="AU82" s="177" t="s">
        <v>81</v>
      </c>
      <c r="AY82" s="176" t="s">
        <v>130</v>
      </c>
      <c r="BK82" s="178">
        <f>BK83+BK85+BK94</f>
        <v>0</v>
      </c>
    </row>
    <row r="83" spans="2:63" s="10" customFormat="1" ht="19.5" customHeight="1">
      <c r="B83" s="165"/>
      <c r="C83" s="166"/>
      <c r="D83" s="179" t="s">
        <v>80</v>
      </c>
      <c r="E83" s="180" t="s">
        <v>22</v>
      </c>
      <c r="F83" s="180" t="s">
        <v>177</v>
      </c>
      <c r="G83" s="166"/>
      <c r="H83" s="166"/>
      <c r="I83" s="169"/>
      <c r="J83" s="181">
        <f>BK83</f>
        <v>0</v>
      </c>
      <c r="K83" s="166"/>
      <c r="L83" s="171"/>
      <c r="M83" s="172"/>
      <c r="N83" s="173"/>
      <c r="O83" s="173"/>
      <c r="P83" s="174">
        <f>P84</f>
        <v>0</v>
      </c>
      <c r="Q83" s="173"/>
      <c r="R83" s="174">
        <f>R84</f>
        <v>0</v>
      </c>
      <c r="S83" s="173"/>
      <c r="T83" s="175">
        <f>T84</f>
        <v>0</v>
      </c>
      <c r="AR83" s="176" t="s">
        <v>22</v>
      </c>
      <c r="AT83" s="177" t="s">
        <v>80</v>
      </c>
      <c r="AU83" s="177" t="s">
        <v>22</v>
      </c>
      <c r="AY83" s="176" t="s">
        <v>130</v>
      </c>
      <c r="BK83" s="178">
        <f>BK84</f>
        <v>0</v>
      </c>
    </row>
    <row r="84" spans="2:65" s="1" customFormat="1" ht="22.5" customHeight="1">
      <c r="B84" s="35"/>
      <c r="C84" s="182" t="s">
        <v>22</v>
      </c>
      <c r="D84" s="182" t="s">
        <v>133</v>
      </c>
      <c r="E84" s="183" t="s">
        <v>178</v>
      </c>
      <c r="F84" s="184" t="s">
        <v>179</v>
      </c>
      <c r="G84" s="185" t="s">
        <v>180</v>
      </c>
      <c r="H84" s="186">
        <v>160</v>
      </c>
      <c r="I84" s="187"/>
      <c r="J84" s="188">
        <f>ROUND(I84*H84,2)</f>
        <v>0</v>
      </c>
      <c r="K84" s="184" t="s">
        <v>20</v>
      </c>
      <c r="L84" s="55"/>
      <c r="M84" s="189" t="s">
        <v>20</v>
      </c>
      <c r="N84" s="190" t="s">
        <v>52</v>
      </c>
      <c r="O84" s="36"/>
      <c r="P84" s="191">
        <f>O84*H84</f>
        <v>0</v>
      </c>
      <c r="Q84" s="191">
        <v>0</v>
      </c>
      <c r="R84" s="191">
        <f>Q84*H84</f>
        <v>0</v>
      </c>
      <c r="S84" s="191">
        <v>0</v>
      </c>
      <c r="T84" s="192">
        <f>S84*H84</f>
        <v>0</v>
      </c>
      <c r="AR84" s="17" t="s">
        <v>148</v>
      </c>
      <c r="AT84" s="17" t="s">
        <v>133</v>
      </c>
      <c r="AU84" s="17" t="s">
        <v>89</v>
      </c>
      <c r="AY84" s="17" t="s">
        <v>130</v>
      </c>
      <c r="BE84" s="193">
        <f>IF(N84="základní",J84,0)</f>
        <v>0</v>
      </c>
      <c r="BF84" s="193">
        <f>IF(N84="snížená",J84,0)</f>
        <v>0</v>
      </c>
      <c r="BG84" s="193">
        <f>IF(N84="zákl. přenesená",J84,0)</f>
        <v>0</v>
      </c>
      <c r="BH84" s="193">
        <f>IF(N84="sníž. přenesená",J84,0)</f>
        <v>0</v>
      </c>
      <c r="BI84" s="193">
        <f>IF(N84="nulová",J84,0)</f>
        <v>0</v>
      </c>
      <c r="BJ84" s="17" t="s">
        <v>22</v>
      </c>
      <c r="BK84" s="193">
        <f>ROUND(I84*H84,2)</f>
        <v>0</v>
      </c>
      <c r="BL84" s="17" t="s">
        <v>148</v>
      </c>
      <c r="BM84" s="17" t="s">
        <v>181</v>
      </c>
    </row>
    <row r="85" spans="2:63" s="10" customFormat="1" ht="29.25" customHeight="1">
      <c r="B85" s="165"/>
      <c r="C85" s="166"/>
      <c r="D85" s="179" t="s">
        <v>80</v>
      </c>
      <c r="E85" s="180" t="s">
        <v>182</v>
      </c>
      <c r="F85" s="180" t="s">
        <v>183</v>
      </c>
      <c r="G85" s="166"/>
      <c r="H85" s="166"/>
      <c r="I85" s="169"/>
      <c r="J85" s="181">
        <f>BK85</f>
        <v>0</v>
      </c>
      <c r="K85" s="166"/>
      <c r="L85" s="171"/>
      <c r="M85" s="172"/>
      <c r="N85" s="173"/>
      <c r="O85" s="173"/>
      <c r="P85" s="174">
        <f>SUM(P86:P93)</f>
        <v>0</v>
      </c>
      <c r="Q85" s="173"/>
      <c r="R85" s="174">
        <f>SUM(R86:R93)</f>
        <v>0</v>
      </c>
      <c r="S85" s="173"/>
      <c r="T85" s="175">
        <f>SUM(T86:T93)</f>
        <v>138.275</v>
      </c>
      <c r="AR85" s="176" t="s">
        <v>22</v>
      </c>
      <c r="AT85" s="177" t="s">
        <v>80</v>
      </c>
      <c r="AU85" s="177" t="s">
        <v>22</v>
      </c>
      <c r="AY85" s="176" t="s">
        <v>130</v>
      </c>
      <c r="BK85" s="178">
        <f>SUM(BK86:BK93)</f>
        <v>0</v>
      </c>
    </row>
    <row r="86" spans="2:65" s="1" customFormat="1" ht="22.5" customHeight="1">
      <c r="B86" s="35"/>
      <c r="C86" s="182" t="s">
        <v>89</v>
      </c>
      <c r="D86" s="182" t="s">
        <v>133</v>
      </c>
      <c r="E86" s="183" t="s">
        <v>184</v>
      </c>
      <c r="F86" s="184" t="s">
        <v>185</v>
      </c>
      <c r="G86" s="185" t="s">
        <v>186</v>
      </c>
      <c r="H86" s="186">
        <v>20.96</v>
      </c>
      <c r="I86" s="187"/>
      <c r="J86" s="188">
        <f>ROUND(I86*H86,2)</f>
        <v>0</v>
      </c>
      <c r="K86" s="184" t="s">
        <v>137</v>
      </c>
      <c r="L86" s="55"/>
      <c r="M86" s="189" t="s">
        <v>20</v>
      </c>
      <c r="N86" s="190" t="s">
        <v>52</v>
      </c>
      <c r="O86" s="36"/>
      <c r="P86" s="191">
        <f>O86*H86</f>
        <v>0</v>
      </c>
      <c r="Q86" s="191">
        <v>0</v>
      </c>
      <c r="R86" s="191">
        <f>Q86*H86</f>
        <v>0</v>
      </c>
      <c r="S86" s="191">
        <v>2</v>
      </c>
      <c r="T86" s="192">
        <f>S86*H86</f>
        <v>41.92</v>
      </c>
      <c r="AR86" s="17" t="s">
        <v>148</v>
      </c>
      <c r="AT86" s="17" t="s">
        <v>133</v>
      </c>
      <c r="AU86" s="17" t="s">
        <v>89</v>
      </c>
      <c r="AY86" s="17" t="s">
        <v>130</v>
      </c>
      <c r="BE86" s="193">
        <f>IF(N86="základní",J86,0)</f>
        <v>0</v>
      </c>
      <c r="BF86" s="193">
        <f>IF(N86="snížená",J86,0)</f>
        <v>0</v>
      </c>
      <c r="BG86" s="193">
        <f>IF(N86="zákl. přenesená",J86,0)</f>
        <v>0</v>
      </c>
      <c r="BH86" s="193">
        <f>IF(N86="sníž. přenesená",J86,0)</f>
        <v>0</v>
      </c>
      <c r="BI86" s="193">
        <f>IF(N86="nulová",J86,0)</f>
        <v>0</v>
      </c>
      <c r="BJ86" s="17" t="s">
        <v>22</v>
      </c>
      <c r="BK86" s="193">
        <f>ROUND(I86*H86,2)</f>
        <v>0</v>
      </c>
      <c r="BL86" s="17" t="s">
        <v>148</v>
      </c>
      <c r="BM86" s="17" t="s">
        <v>187</v>
      </c>
    </row>
    <row r="87" spans="2:51" s="11" customFormat="1" ht="13.5">
      <c r="B87" s="198"/>
      <c r="C87" s="199"/>
      <c r="D87" s="200" t="s">
        <v>188</v>
      </c>
      <c r="E87" s="201" t="s">
        <v>20</v>
      </c>
      <c r="F87" s="202" t="s">
        <v>234</v>
      </c>
      <c r="G87" s="199"/>
      <c r="H87" s="203">
        <v>20.96</v>
      </c>
      <c r="I87" s="204"/>
      <c r="J87" s="199"/>
      <c r="K87" s="199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188</v>
      </c>
      <c r="AU87" s="209" t="s">
        <v>89</v>
      </c>
      <c r="AV87" s="11" t="s">
        <v>89</v>
      </c>
      <c r="AW87" s="11" t="s">
        <v>44</v>
      </c>
      <c r="AX87" s="11" t="s">
        <v>22</v>
      </c>
      <c r="AY87" s="209" t="s">
        <v>130</v>
      </c>
    </row>
    <row r="88" spans="2:65" s="1" customFormat="1" ht="44.25" customHeight="1">
      <c r="B88" s="35"/>
      <c r="C88" s="182" t="s">
        <v>145</v>
      </c>
      <c r="D88" s="182" t="s">
        <v>133</v>
      </c>
      <c r="E88" s="183" t="s">
        <v>190</v>
      </c>
      <c r="F88" s="184" t="s">
        <v>191</v>
      </c>
      <c r="G88" s="185" t="s">
        <v>186</v>
      </c>
      <c r="H88" s="186">
        <v>274.3</v>
      </c>
      <c r="I88" s="187"/>
      <c r="J88" s="188">
        <f>ROUND(I88*H88,2)</f>
        <v>0</v>
      </c>
      <c r="K88" s="184" t="s">
        <v>137</v>
      </c>
      <c r="L88" s="55"/>
      <c r="M88" s="189" t="s">
        <v>20</v>
      </c>
      <c r="N88" s="190" t="s">
        <v>52</v>
      </c>
      <c r="O88" s="36"/>
      <c r="P88" s="191">
        <f>O88*H88</f>
        <v>0</v>
      </c>
      <c r="Q88" s="191">
        <v>0</v>
      </c>
      <c r="R88" s="191">
        <f>Q88*H88</f>
        <v>0</v>
      </c>
      <c r="S88" s="191">
        <v>0.35</v>
      </c>
      <c r="T88" s="192">
        <f>S88*H88</f>
        <v>96.005</v>
      </c>
      <c r="AR88" s="17" t="s">
        <v>148</v>
      </c>
      <c r="AT88" s="17" t="s">
        <v>133</v>
      </c>
      <c r="AU88" s="17" t="s">
        <v>89</v>
      </c>
      <c r="AY88" s="17" t="s">
        <v>130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17" t="s">
        <v>22</v>
      </c>
      <c r="BK88" s="193">
        <f>ROUND(I88*H88,2)</f>
        <v>0</v>
      </c>
      <c r="BL88" s="17" t="s">
        <v>148</v>
      </c>
      <c r="BM88" s="17" t="s">
        <v>235</v>
      </c>
    </row>
    <row r="89" spans="2:51" s="11" customFormat="1" ht="13.5">
      <c r="B89" s="198"/>
      <c r="C89" s="199"/>
      <c r="D89" s="210" t="s">
        <v>188</v>
      </c>
      <c r="E89" s="211" t="s">
        <v>20</v>
      </c>
      <c r="F89" s="212" t="s">
        <v>236</v>
      </c>
      <c r="G89" s="199"/>
      <c r="H89" s="213">
        <v>274.3</v>
      </c>
      <c r="I89" s="204"/>
      <c r="J89" s="199"/>
      <c r="K89" s="199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188</v>
      </c>
      <c r="AU89" s="209" t="s">
        <v>89</v>
      </c>
      <c r="AV89" s="11" t="s">
        <v>89</v>
      </c>
      <c r="AW89" s="11" t="s">
        <v>44</v>
      </c>
      <c r="AX89" s="11" t="s">
        <v>22</v>
      </c>
      <c r="AY89" s="209" t="s">
        <v>130</v>
      </c>
    </row>
    <row r="90" spans="2:51" s="12" customFormat="1" ht="13.5">
      <c r="B90" s="214"/>
      <c r="C90" s="215"/>
      <c r="D90" s="210" t="s">
        <v>188</v>
      </c>
      <c r="E90" s="216" t="s">
        <v>20</v>
      </c>
      <c r="F90" s="217" t="s">
        <v>237</v>
      </c>
      <c r="G90" s="215"/>
      <c r="H90" s="218" t="s">
        <v>20</v>
      </c>
      <c r="I90" s="219"/>
      <c r="J90" s="215"/>
      <c r="K90" s="215"/>
      <c r="L90" s="220"/>
      <c r="M90" s="221"/>
      <c r="N90" s="222"/>
      <c r="O90" s="222"/>
      <c r="P90" s="222"/>
      <c r="Q90" s="222"/>
      <c r="R90" s="222"/>
      <c r="S90" s="222"/>
      <c r="T90" s="223"/>
      <c r="AT90" s="224" t="s">
        <v>188</v>
      </c>
      <c r="AU90" s="224" t="s">
        <v>89</v>
      </c>
      <c r="AV90" s="12" t="s">
        <v>22</v>
      </c>
      <c r="AW90" s="12" t="s">
        <v>44</v>
      </c>
      <c r="AX90" s="12" t="s">
        <v>81</v>
      </c>
      <c r="AY90" s="224" t="s">
        <v>130</v>
      </c>
    </row>
    <row r="91" spans="2:51" s="12" customFormat="1" ht="13.5">
      <c r="B91" s="214"/>
      <c r="C91" s="215"/>
      <c r="D91" s="210" t="s">
        <v>188</v>
      </c>
      <c r="E91" s="216" t="s">
        <v>20</v>
      </c>
      <c r="F91" s="217" t="s">
        <v>238</v>
      </c>
      <c r="G91" s="215"/>
      <c r="H91" s="218" t="s">
        <v>20</v>
      </c>
      <c r="I91" s="219"/>
      <c r="J91" s="215"/>
      <c r="K91" s="215"/>
      <c r="L91" s="220"/>
      <c r="M91" s="221"/>
      <c r="N91" s="222"/>
      <c r="O91" s="222"/>
      <c r="P91" s="222"/>
      <c r="Q91" s="222"/>
      <c r="R91" s="222"/>
      <c r="S91" s="222"/>
      <c r="T91" s="223"/>
      <c r="AT91" s="224" t="s">
        <v>188</v>
      </c>
      <c r="AU91" s="224" t="s">
        <v>89</v>
      </c>
      <c r="AV91" s="12" t="s">
        <v>22</v>
      </c>
      <c r="AW91" s="12" t="s">
        <v>44</v>
      </c>
      <c r="AX91" s="12" t="s">
        <v>81</v>
      </c>
      <c r="AY91" s="224" t="s">
        <v>130</v>
      </c>
    </row>
    <row r="92" spans="2:51" s="12" customFormat="1" ht="13.5">
      <c r="B92" s="214"/>
      <c r="C92" s="215"/>
      <c r="D92" s="200" t="s">
        <v>188</v>
      </c>
      <c r="E92" s="225" t="s">
        <v>20</v>
      </c>
      <c r="F92" s="226" t="s">
        <v>239</v>
      </c>
      <c r="G92" s="215"/>
      <c r="H92" s="227" t="s">
        <v>20</v>
      </c>
      <c r="I92" s="219"/>
      <c r="J92" s="215"/>
      <c r="K92" s="215"/>
      <c r="L92" s="220"/>
      <c r="M92" s="221"/>
      <c r="N92" s="222"/>
      <c r="O92" s="222"/>
      <c r="P92" s="222"/>
      <c r="Q92" s="222"/>
      <c r="R92" s="222"/>
      <c r="S92" s="222"/>
      <c r="T92" s="223"/>
      <c r="AT92" s="224" t="s">
        <v>188</v>
      </c>
      <c r="AU92" s="224" t="s">
        <v>89</v>
      </c>
      <c r="AV92" s="12" t="s">
        <v>22</v>
      </c>
      <c r="AW92" s="12" t="s">
        <v>44</v>
      </c>
      <c r="AX92" s="12" t="s">
        <v>81</v>
      </c>
      <c r="AY92" s="224" t="s">
        <v>130</v>
      </c>
    </row>
    <row r="93" spans="2:65" s="1" customFormat="1" ht="22.5" customHeight="1">
      <c r="B93" s="35"/>
      <c r="C93" s="182" t="s">
        <v>148</v>
      </c>
      <c r="D93" s="182" t="s">
        <v>133</v>
      </c>
      <c r="E93" s="183" t="s">
        <v>197</v>
      </c>
      <c r="F93" s="184" t="s">
        <v>198</v>
      </c>
      <c r="G93" s="185" t="s">
        <v>136</v>
      </c>
      <c r="H93" s="186">
        <v>1</v>
      </c>
      <c r="I93" s="187"/>
      <c r="J93" s="188">
        <f>ROUND(I93*H93,2)</f>
        <v>0</v>
      </c>
      <c r="K93" s="184" t="s">
        <v>20</v>
      </c>
      <c r="L93" s="55"/>
      <c r="M93" s="189" t="s">
        <v>20</v>
      </c>
      <c r="N93" s="190" t="s">
        <v>52</v>
      </c>
      <c r="O93" s="36"/>
      <c r="P93" s="191">
        <f>O93*H93</f>
        <v>0</v>
      </c>
      <c r="Q93" s="191">
        <v>0</v>
      </c>
      <c r="R93" s="191">
        <f>Q93*H93</f>
        <v>0</v>
      </c>
      <c r="S93" s="191">
        <v>0.35</v>
      </c>
      <c r="T93" s="192">
        <f>S93*H93</f>
        <v>0.35</v>
      </c>
      <c r="AR93" s="17" t="s">
        <v>148</v>
      </c>
      <c r="AT93" s="17" t="s">
        <v>133</v>
      </c>
      <c r="AU93" s="17" t="s">
        <v>89</v>
      </c>
      <c r="AY93" s="17" t="s">
        <v>130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17" t="s">
        <v>22</v>
      </c>
      <c r="BK93" s="193">
        <f>ROUND(I93*H93,2)</f>
        <v>0</v>
      </c>
      <c r="BL93" s="17" t="s">
        <v>148</v>
      </c>
      <c r="BM93" s="17" t="s">
        <v>240</v>
      </c>
    </row>
    <row r="94" spans="2:63" s="10" customFormat="1" ht="29.25" customHeight="1">
      <c r="B94" s="165"/>
      <c r="C94" s="166"/>
      <c r="D94" s="179" t="s">
        <v>80</v>
      </c>
      <c r="E94" s="180" t="s">
        <v>200</v>
      </c>
      <c r="F94" s="180" t="s">
        <v>201</v>
      </c>
      <c r="G94" s="166"/>
      <c r="H94" s="166"/>
      <c r="I94" s="169"/>
      <c r="J94" s="181">
        <f>BK94</f>
        <v>0</v>
      </c>
      <c r="K94" s="166"/>
      <c r="L94" s="171"/>
      <c r="M94" s="172"/>
      <c r="N94" s="173"/>
      <c r="O94" s="173"/>
      <c r="P94" s="174">
        <f>SUM(P95:P102)</f>
        <v>0</v>
      </c>
      <c r="Q94" s="173"/>
      <c r="R94" s="174">
        <f>SUM(R95:R102)</f>
        <v>0</v>
      </c>
      <c r="S94" s="173"/>
      <c r="T94" s="175">
        <f>SUM(T95:T102)</f>
        <v>0</v>
      </c>
      <c r="AR94" s="176" t="s">
        <v>22</v>
      </c>
      <c r="AT94" s="177" t="s">
        <v>80</v>
      </c>
      <c r="AU94" s="177" t="s">
        <v>22</v>
      </c>
      <c r="AY94" s="176" t="s">
        <v>130</v>
      </c>
      <c r="BK94" s="178">
        <f>SUM(BK95:BK102)</f>
        <v>0</v>
      </c>
    </row>
    <row r="95" spans="2:65" s="1" customFormat="1" ht="31.5" customHeight="1">
      <c r="B95" s="35"/>
      <c r="C95" s="182" t="s">
        <v>129</v>
      </c>
      <c r="D95" s="182" t="s">
        <v>133</v>
      </c>
      <c r="E95" s="183" t="s">
        <v>202</v>
      </c>
      <c r="F95" s="184" t="s">
        <v>203</v>
      </c>
      <c r="G95" s="185" t="s">
        <v>204</v>
      </c>
      <c r="H95" s="186">
        <v>138.275</v>
      </c>
      <c r="I95" s="187"/>
      <c r="J95" s="188">
        <f>ROUND(I95*H95,2)</f>
        <v>0</v>
      </c>
      <c r="K95" s="184" t="s">
        <v>137</v>
      </c>
      <c r="L95" s="55"/>
      <c r="M95" s="189" t="s">
        <v>20</v>
      </c>
      <c r="N95" s="190" t="s">
        <v>52</v>
      </c>
      <c r="O95" s="36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17" t="s">
        <v>148</v>
      </c>
      <c r="AT95" s="17" t="s">
        <v>133</v>
      </c>
      <c r="AU95" s="17" t="s">
        <v>89</v>
      </c>
      <c r="AY95" s="17" t="s">
        <v>130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7" t="s">
        <v>22</v>
      </c>
      <c r="BK95" s="193">
        <f>ROUND(I95*H95,2)</f>
        <v>0</v>
      </c>
      <c r="BL95" s="17" t="s">
        <v>148</v>
      </c>
      <c r="BM95" s="17" t="s">
        <v>205</v>
      </c>
    </row>
    <row r="96" spans="2:65" s="1" customFormat="1" ht="31.5" customHeight="1">
      <c r="B96" s="35"/>
      <c r="C96" s="182" t="s">
        <v>154</v>
      </c>
      <c r="D96" s="182" t="s">
        <v>133</v>
      </c>
      <c r="E96" s="183" t="s">
        <v>206</v>
      </c>
      <c r="F96" s="184" t="s">
        <v>207</v>
      </c>
      <c r="G96" s="185" t="s">
        <v>204</v>
      </c>
      <c r="H96" s="186">
        <v>1521.025</v>
      </c>
      <c r="I96" s="187"/>
      <c r="J96" s="188">
        <f>ROUND(I96*H96,2)</f>
        <v>0</v>
      </c>
      <c r="K96" s="184" t="s">
        <v>137</v>
      </c>
      <c r="L96" s="55"/>
      <c r="M96" s="189" t="s">
        <v>20</v>
      </c>
      <c r="N96" s="190" t="s">
        <v>52</v>
      </c>
      <c r="O96" s="36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AR96" s="17" t="s">
        <v>148</v>
      </c>
      <c r="AT96" s="17" t="s">
        <v>133</v>
      </c>
      <c r="AU96" s="17" t="s">
        <v>89</v>
      </c>
      <c r="AY96" s="17" t="s">
        <v>130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17" t="s">
        <v>22</v>
      </c>
      <c r="BK96" s="193">
        <f>ROUND(I96*H96,2)</f>
        <v>0</v>
      </c>
      <c r="BL96" s="17" t="s">
        <v>148</v>
      </c>
      <c r="BM96" s="17" t="s">
        <v>208</v>
      </c>
    </row>
    <row r="97" spans="2:51" s="11" customFormat="1" ht="13.5">
      <c r="B97" s="198"/>
      <c r="C97" s="199"/>
      <c r="D97" s="200" t="s">
        <v>188</v>
      </c>
      <c r="E97" s="199"/>
      <c r="F97" s="202" t="s">
        <v>241</v>
      </c>
      <c r="G97" s="199"/>
      <c r="H97" s="203">
        <v>1521.025</v>
      </c>
      <c r="I97" s="204"/>
      <c r="J97" s="199"/>
      <c r="K97" s="199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188</v>
      </c>
      <c r="AU97" s="209" t="s">
        <v>89</v>
      </c>
      <c r="AV97" s="11" t="s">
        <v>89</v>
      </c>
      <c r="AW97" s="11" t="s">
        <v>4</v>
      </c>
      <c r="AX97" s="11" t="s">
        <v>22</v>
      </c>
      <c r="AY97" s="209" t="s">
        <v>130</v>
      </c>
    </row>
    <row r="98" spans="2:65" s="1" customFormat="1" ht="22.5" customHeight="1">
      <c r="B98" s="35"/>
      <c r="C98" s="182" t="s">
        <v>159</v>
      </c>
      <c r="D98" s="182" t="s">
        <v>133</v>
      </c>
      <c r="E98" s="183" t="s">
        <v>210</v>
      </c>
      <c r="F98" s="184" t="s">
        <v>211</v>
      </c>
      <c r="G98" s="185" t="s">
        <v>204</v>
      </c>
      <c r="H98" s="186">
        <v>138.275</v>
      </c>
      <c r="I98" s="187"/>
      <c r="J98" s="188">
        <f>ROUND(I98*H98,2)</f>
        <v>0</v>
      </c>
      <c r="K98" s="184" t="s">
        <v>137</v>
      </c>
      <c r="L98" s="55"/>
      <c r="M98" s="189" t="s">
        <v>20</v>
      </c>
      <c r="N98" s="190" t="s">
        <v>52</v>
      </c>
      <c r="O98" s="36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AR98" s="17" t="s">
        <v>148</v>
      </c>
      <c r="AT98" s="17" t="s">
        <v>133</v>
      </c>
      <c r="AU98" s="17" t="s">
        <v>89</v>
      </c>
      <c r="AY98" s="17" t="s">
        <v>130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7" t="s">
        <v>22</v>
      </c>
      <c r="BK98" s="193">
        <f>ROUND(I98*H98,2)</f>
        <v>0</v>
      </c>
      <c r="BL98" s="17" t="s">
        <v>148</v>
      </c>
      <c r="BM98" s="17" t="s">
        <v>212</v>
      </c>
    </row>
    <row r="99" spans="2:65" s="1" customFormat="1" ht="22.5" customHeight="1">
      <c r="B99" s="35"/>
      <c r="C99" s="182" t="s">
        <v>165</v>
      </c>
      <c r="D99" s="182" t="s">
        <v>133</v>
      </c>
      <c r="E99" s="183" t="s">
        <v>213</v>
      </c>
      <c r="F99" s="184" t="s">
        <v>214</v>
      </c>
      <c r="G99" s="185" t="s">
        <v>204</v>
      </c>
      <c r="H99" s="186">
        <v>41.92</v>
      </c>
      <c r="I99" s="187"/>
      <c r="J99" s="188">
        <f>ROUND(I99*H99,2)</f>
        <v>0</v>
      </c>
      <c r="K99" s="184" t="s">
        <v>137</v>
      </c>
      <c r="L99" s="55"/>
      <c r="M99" s="189" t="s">
        <v>20</v>
      </c>
      <c r="N99" s="190" t="s">
        <v>52</v>
      </c>
      <c r="O99" s="36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17" t="s">
        <v>148</v>
      </c>
      <c r="AT99" s="17" t="s">
        <v>133</v>
      </c>
      <c r="AU99" s="17" t="s">
        <v>89</v>
      </c>
      <c r="AY99" s="17" t="s">
        <v>130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7" t="s">
        <v>22</v>
      </c>
      <c r="BK99" s="193">
        <f>ROUND(I99*H99,2)</f>
        <v>0</v>
      </c>
      <c r="BL99" s="17" t="s">
        <v>148</v>
      </c>
      <c r="BM99" s="17" t="s">
        <v>215</v>
      </c>
    </row>
    <row r="100" spans="2:65" s="1" customFormat="1" ht="31.5" customHeight="1">
      <c r="B100" s="35"/>
      <c r="C100" s="182" t="s">
        <v>182</v>
      </c>
      <c r="D100" s="182" t="s">
        <v>133</v>
      </c>
      <c r="E100" s="183" t="s">
        <v>216</v>
      </c>
      <c r="F100" s="184" t="s">
        <v>217</v>
      </c>
      <c r="G100" s="185" t="s">
        <v>204</v>
      </c>
      <c r="H100" s="186">
        <v>95.005</v>
      </c>
      <c r="I100" s="187"/>
      <c r="J100" s="188">
        <f>ROUND(I100*H100,2)</f>
        <v>0</v>
      </c>
      <c r="K100" s="184" t="s">
        <v>137</v>
      </c>
      <c r="L100" s="55"/>
      <c r="M100" s="189" t="s">
        <v>20</v>
      </c>
      <c r="N100" s="190" t="s">
        <v>52</v>
      </c>
      <c r="O100" s="36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AR100" s="17" t="s">
        <v>148</v>
      </c>
      <c r="AT100" s="17" t="s">
        <v>133</v>
      </c>
      <c r="AU100" s="17" t="s">
        <v>89</v>
      </c>
      <c r="AY100" s="17" t="s">
        <v>130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7" t="s">
        <v>22</v>
      </c>
      <c r="BK100" s="193">
        <f>ROUND(I100*H100,2)</f>
        <v>0</v>
      </c>
      <c r="BL100" s="17" t="s">
        <v>148</v>
      </c>
      <c r="BM100" s="17" t="s">
        <v>218</v>
      </c>
    </row>
    <row r="101" spans="2:51" s="11" customFormat="1" ht="13.5">
      <c r="B101" s="198"/>
      <c r="C101" s="199"/>
      <c r="D101" s="200" t="s">
        <v>188</v>
      </c>
      <c r="E101" s="201" t="s">
        <v>20</v>
      </c>
      <c r="F101" s="202" t="s">
        <v>242</v>
      </c>
      <c r="G101" s="199"/>
      <c r="H101" s="203">
        <v>95.005</v>
      </c>
      <c r="I101" s="204"/>
      <c r="J101" s="199"/>
      <c r="K101" s="199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188</v>
      </c>
      <c r="AU101" s="209" t="s">
        <v>89</v>
      </c>
      <c r="AV101" s="11" t="s">
        <v>89</v>
      </c>
      <c r="AW101" s="11" t="s">
        <v>44</v>
      </c>
      <c r="AX101" s="11" t="s">
        <v>22</v>
      </c>
      <c r="AY101" s="209" t="s">
        <v>130</v>
      </c>
    </row>
    <row r="102" spans="2:65" s="1" customFormat="1" ht="22.5" customHeight="1">
      <c r="B102" s="35"/>
      <c r="C102" s="182" t="s">
        <v>27</v>
      </c>
      <c r="D102" s="182" t="s">
        <v>133</v>
      </c>
      <c r="E102" s="183" t="s">
        <v>220</v>
      </c>
      <c r="F102" s="184" t="s">
        <v>221</v>
      </c>
      <c r="G102" s="185" t="s">
        <v>204</v>
      </c>
      <c r="H102" s="186">
        <v>1.35</v>
      </c>
      <c r="I102" s="187"/>
      <c r="J102" s="188">
        <f>ROUND(I102*H102,2)</f>
        <v>0</v>
      </c>
      <c r="K102" s="184" t="s">
        <v>137</v>
      </c>
      <c r="L102" s="55"/>
      <c r="M102" s="189" t="s">
        <v>20</v>
      </c>
      <c r="N102" s="190" t="s">
        <v>52</v>
      </c>
      <c r="O102" s="36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7" t="s">
        <v>148</v>
      </c>
      <c r="AT102" s="17" t="s">
        <v>133</v>
      </c>
      <c r="AU102" s="17" t="s">
        <v>89</v>
      </c>
      <c r="AY102" s="17" t="s">
        <v>130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7" t="s">
        <v>22</v>
      </c>
      <c r="BK102" s="193">
        <f>ROUND(I102*H102,2)</f>
        <v>0</v>
      </c>
      <c r="BL102" s="17" t="s">
        <v>148</v>
      </c>
      <c r="BM102" s="17" t="s">
        <v>222</v>
      </c>
    </row>
    <row r="103" spans="2:63" s="10" customFormat="1" ht="36.75" customHeight="1">
      <c r="B103" s="165"/>
      <c r="C103" s="166"/>
      <c r="D103" s="179" t="s">
        <v>80</v>
      </c>
      <c r="E103" s="228" t="s">
        <v>223</v>
      </c>
      <c r="F103" s="228" t="s">
        <v>224</v>
      </c>
      <c r="G103" s="166"/>
      <c r="H103" s="166"/>
      <c r="I103" s="169"/>
      <c r="J103" s="229">
        <f>BK103</f>
        <v>0</v>
      </c>
      <c r="K103" s="166"/>
      <c r="L103" s="171"/>
      <c r="M103" s="172"/>
      <c r="N103" s="173"/>
      <c r="O103" s="173"/>
      <c r="P103" s="174">
        <f>SUM(P104:P106)</f>
        <v>0</v>
      </c>
      <c r="Q103" s="173"/>
      <c r="R103" s="174">
        <f>SUM(R104:R106)</f>
        <v>0</v>
      </c>
      <c r="S103" s="173"/>
      <c r="T103" s="175">
        <f>SUM(T104:T106)</f>
        <v>0</v>
      </c>
      <c r="AR103" s="176" t="s">
        <v>148</v>
      </c>
      <c r="AT103" s="177" t="s">
        <v>80</v>
      </c>
      <c r="AU103" s="177" t="s">
        <v>81</v>
      </c>
      <c r="AY103" s="176" t="s">
        <v>130</v>
      </c>
      <c r="BK103" s="178">
        <f>SUM(BK104:BK106)</f>
        <v>0</v>
      </c>
    </row>
    <row r="104" spans="2:65" s="1" customFormat="1" ht="31.5" customHeight="1">
      <c r="B104" s="35"/>
      <c r="C104" s="182" t="s">
        <v>225</v>
      </c>
      <c r="D104" s="182" t="s">
        <v>133</v>
      </c>
      <c r="E104" s="183" t="s">
        <v>226</v>
      </c>
      <c r="F104" s="184" t="s">
        <v>227</v>
      </c>
      <c r="G104" s="185" t="s">
        <v>228</v>
      </c>
      <c r="H104" s="186">
        <v>80</v>
      </c>
      <c r="I104" s="187"/>
      <c r="J104" s="188">
        <f>ROUND(I104*H104,2)</f>
        <v>0</v>
      </c>
      <c r="K104" s="184" t="s">
        <v>137</v>
      </c>
      <c r="L104" s="55"/>
      <c r="M104" s="189" t="s">
        <v>20</v>
      </c>
      <c r="N104" s="190" t="s">
        <v>52</v>
      </c>
      <c r="O104" s="36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7" t="s">
        <v>229</v>
      </c>
      <c r="AT104" s="17" t="s">
        <v>133</v>
      </c>
      <c r="AU104" s="17" t="s">
        <v>22</v>
      </c>
      <c r="AY104" s="17" t="s">
        <v>130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7" t="s">
        <v>22</v>
      </c>
      <c r="BK104" s="193">
        <f>ROUND(I104*H104,2)</f>
        <v>0</v>
      </c>
      <c r="BL104" s="17" t="s">
        <v>229</v>
      </c>
      <c r="BM104" s="17" t="s">
        <v>230</v>
      </c>
    </row>
    <row r="105" spans="2:51" s="12" customFormat="1" ht="13.5">
      <c r="B105" s="214"/>
      <c r="C105" s="215"/>
      <c r="D105" s="210" t="s">
        <v>188</v>
      </c>
      <c r="E105" s="216" t="s">
        <v>20</v>
      </c>
      <c r="F105" s="217" t="s">
        <v>243</v>
      </c>
      <c r="G105" s="215"/>
      <c r="H105" s="218" t="s">
        <v>20</v>
      </c>
      <c r="I105" s="219"/>
      <c r="J105" s="215"/>
      <c r="K105" s="215"/>
      <c r="L105" s="220"/>
      <c r="M105" s="221"/>
      <c r="N105" s="222"/>
      <c r="O105" s="222"/>
      <c r="P105" s="222"/>
      <c r="Q105" s="222"/>
      <c r="R105" s="222"/>
      <c r="S105" s="222"/>
      <c r="T105" s="223"/>
      <c r="AT105" s="224" t="s">
        <v>188</v>
      </c>
      <c r="AU105" s="224" t="s">
        <v>22</v>
      </c>
      <c r="AV105" s="12" t="s">
        <v>22</v>
      </c>
      <c r="AW105" s="12" t="s">
        <v>44</v>
      </c>
      <c r="AX105" s="12" t="s">
        <v>81</v>
      </c>
      <c r="AY105" s="224" t="s">
        <v>130</v>
      </c>
    </row>
    <row r="106" spans="2:51" s="11" customFormat="1" ht="13.5">
      <c r="B106" s="198"/>
      <c r="C106" s="199"/>
      <c r="D106" s="210" t="s">
        <v>188</v>
      </c>
      <c r="E106" s="211" t="s">
        <v>20</v>
      </c>
      <c r="F106" s="212" t="s">
        <v>232</v>
      </c>
      <c r="G106" s="199"/>
      <c r="H106" s="213">
        <v>80</v>
      </c>
      <c r="I106" s="204"/>
      <c r="J106" s="199"/>
      <c r="K106" s="199"/>
      <c r="L106" s="205"/>
      <c r="M106" s="230"/>
      <c r="N106" s="231"/>
      <c r="O106" s="231"/>
      <c r="P106" s="231"/>
      <c r="Q106" s="231"/>
      <c r="R106" s="231"/>
      <c r="S106" s="231"/>
      <c r="T106" s="232"/>
      <c r="AT106" s="209" t="s">
        <v>188</v>
      </c>
      <c r="AU106" s="209" t="s">
        <v>22</v>
      </c>
      <c r="AV106" s="11" t="s">
        <v>89</v>
      </c>
      <c r="AW106" s="11" t="s">
        <v>44</v>
      </c>
      <c r="AX106" s="11" t="s">
        <v>22</v>
      </c>
      <c r="AY106" s="209" t="s">
        <v>130</v>
      </c>
    </row>
    <row r="107" spans="2:12" s="1" customFormat="1" ht="6.75" customHeight="1">
      <c r="B107" s="50"/>
      <c r="C107" s="51"/>
      <c r="D107" s="51"/>
      <c r="E107" s="51"/>
      <c r="F107" s="51"/>
      <c r="G107" s="51"/>
      <c r="H107" s="51"/>
      <c r="I107" s="128"/>
      <c r="J107" s="51"/>
      <c r="K107" s="51"/>
      <c r="L107" s="55"/>
    </row>
  </sheetData>
  <sheetProtection password="CC35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47"/>
      <c r="C1" s="247"/>
      <c r="D1" s="246" t="s">
        <v>1</v>
      </c>
      <c r="E1" s="247"/>
      <c r="F1" s="248" t="s">
        <v>282</v>
      </c>
      <c r="G1" s="372" t="s">
        <v>283</v>
      </c>
      <c r="H1" s="372"/>
      <c r="I1" s="252"/>
      <c r="J1" s="248" t="s">
        <v>284</v>
      </c>
      <c r="K1" s="246" t="s">
        <v>100</v>
      </c>
      <c r="L1" s="248" t="s">
        <v>285</v>
      </c>
      <c r="M1" s="248"/>
      <c r="N1" s="248"/>
      <c r="O1" s="248"/>
      <c r="P1" s="248"/>
      <c r="Q1" s="248"/>
      <c r="R1" s="248"/>
      <c r="S1" s="248"/>
      <c r="T1" s="248"/>
      <c r="U1" s="244"/>
      <c r="V1" s="244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99</v>
      </c>
    </row>
    <row r="3" spans="2:46" ht="6.75" customHeight="1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89</v>
      </c>
    </row>
    <row r="4" spans="2:46" ht="36.75" customHeight="1">
      <c r="B4" s="21"/>
      <c r="C4" s="22"/>
      <c r="D4" s="23" t="s">
        <v>101</v>
      </c>
      <c r="E4" s="22"/>
      <c r="F4" s="22"/>
      <c r="G4" s="22"/>
      <c r="H4" s="22"/>
      <c r="I4" s="106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106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106"/>
      <c r="J6" s="22"/>
      <c r="K6" s="24"/>
    </row>
    <row r="7" spans="2:11" ht="22.5" customHeight="1">
      <c r="B7" s="21"/>
      <c r="C7" s="22"/>
      <c r="D7" s="22"/>
      <c r="E7" s="373" t="str">
        <f>'Rekapitulace stavby'!K6</f>
        <v>ZŠ Čakovice - bourací práce</v>
      </c>
      <c r="F7" s="364"/>
      <c r="G7" s="364"/>
      <c r="H7" s="364"/>
      <c r="I7" s="106"/>
      <c r="J7" s="22"/>
      <c r="K7" s="24"/>
    </row>
    <row r="8" spans="2:11" s="1" customFormat="1" ht="15">
      <c r="B8" s="35"/>
      <c r="C8" s="36"/>
      <c r="D8" s="30" t="s">
        <v>102</v>
      </c>
      <c r="E8" s="36"/>
      <c r="F8" s="36"/>
      <c r="G8" s="36"/>
      <c r="H8" s="36"/>
      <c r="I8" s="107"/>
      <c r="J8" s="36"/>
      <c r="K8" s="39"/>
    </row>
    <row r="9" spans="2:11" s="1" customFormat="1" ht="36.75" customHeight="1">
      <c r="B9" s="35"/>
      <c r="C9" s="36"/>
      <c r="D9" s="36"/>
      <c r="E9" s="374" t="s">
        <v>244</v>
      </c>
      <c r="F9" s="348"/>
      <c r="G9" s="348"/>
      <c r="H9" s="348"/>
      <c r="I9" s="107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07"/>
      <c r="J10" s="36"/>
      <c r="K10" s="39"/>
    </row>
    <row r="11" spans="2:11" s="1" customFormat="1" ht="14.25" customHeight="1">
      <c r="B11" s="35"/>
      <c r="C11" s="36"/>
      <c r="D11" s="30" t="s">
        <v>19</v>
      </c>
      <c r="E11" s="36"/>
      <c r="F11" s="28" t="s">
        <v>20</v>
      </c>
      <c r="G11" s="36"/>
      <c r="H11" s="36"/>
      <c r="I11" s="108" t="s">
        <v>21</v>
      </c>
      <c r="J11" s="28" t="s">
        <v>20</v>
      </c>
      <c r="K11" s="39"/>
    </row>
    <row r="12" spans="2:11" s="1" customFormat="1" ht="14.25" customHeight="1">
      <c r="B12" s="35"/>
      <c r="C12" s="36"/>
      <c r="D12" s="30" t="s">
        <v>23</v>
      </c>
      <c r="E12" s="36"/>
      <c r="F12" s="28" t="s">
        <v>24</v>
      </c>
      <c r="G12" s="36"/>
      <c r="H12" s="36"/>
      <c r="I12" s="108" t="s">
        <v>25</v>
      </c>
      <c r="J12" s="109" t="str">
        <f>'Rekapitulace stavby'!AN8</f>
        <v>31.05.2016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107"/>
      <c r="J13" s="36"/>
      <c r="K13" s="39"/>
    </row>
    <row r="14" spans="2:11" s="1" customFormat="1" ht="14.25" customHeight="1">
      <c r="B14" s="35"/>
      <c r="C14" s="36"/>
      <c r="D14" s="30" t="s">
        <v>33</v>
      </c>
      <c r="E14" s="36"/>
      <c r="F14" s="36"/>
      <c r="G14" s="36"/>
      <c r="H14" s="36"/>
      <c r="I14" s="108" t="s">
        <v>34</v>
      </c>
      <c r="J14" s="28" t="s">
        <v>35</v>
      </c>
      <c r="K14" s="39"/>
    </row>
    <row r="15" spans="2:11" s="1" customFormat="1" ht="18" customHeight="1">
      <c r="B15" s="35"/>
      <c r="C15" s="36"/>
      <c r="D15" s="36"/>
      <c r="E15" s="28" t="s">
        <v>36</v>
      </c>
      <c r="F15" s="36"/>
      <c r="G15" s="36"/>
      <c r="H15" s="36"/>
      <c r="I15" s="108" t="s">
        <v>37</v>
      </c>
      <c r="J15" s="28" t="s">
        <v>38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107"/>
      <c r="J16" s="36"/>
      <c r="K16" s="39"/>
    </row>
    <row r="17" spans="2:11" s="1" customFormat="1" ht="14.25" customHeight="1">
      <c r="B17" s="35"/>
      <c r="C17" s="36"/>
      <c r="D17" s="30" t="s">
        <v>39</v>
      </c>
      <c r="E17" s="36"/>
      <c r="F17" s="36"/>
      <c r="G17" s="36"/>
      <c r="H17" s="36"/>
      <c r="I17" s="108" t="s">
        <v>34</v>
      </c>
      <c r="J17" s="28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8">
        <f>IF('Rekapitulace stavby'!E14="Vyplň údaj","",IF('Rekapitulace stavby'!E14="","",'Rekapitulace stavby'!E14))</f>
      </c>
      <c r="F18" s="36"/>
      <c r="G18" s="36"/>
      <c r="H18" s="36"/>
      <c r="I18" s="108" t="s">
        <v>37</v>
      </c>
      <c r="J18" s="28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107"/>
      <c r="J19" s="36"/>
      <c r="K19" s="39"/>
    </row>
    <row r="20" spans="2:11" s="1" customFormat="1" ht="14.25" customHeight="1">
      <c r="B20" s="35"/>
      <c r="C20" s="36"/>
      <c r="D20" s="30" t="s">
        <v>41</v>
      </c>
      <c r="E20" s="36"/>
      <c r="F20" s="36"/>
      <c r="G20" s="36"/>
      <c r="H20" s="36"/>
      <c r="I20" s="108" t="s">
        <v>34</v>
      </c>
      <c r="J20" s="28" t="s">
        <v>42</v>
      </c>
      <c r="K20" s="39"/>
    </row>
    <row r="21" spans="2:11" s="1" customFormat="1" ht="18" customHeight="1">
      <c r="B21" s="35"/>
      <c r="C21" s="36"/>
      <c r="D21" s="36"/>
      <c r="E21" s="28" t="s">
        <v>43</v>
      </c>
      <c r="F21" s="36"/>
      <c r="G21" s="36"/>
      <c r="H21" s="36"/>
      <c r="I21" s="108" t="s">
        <v>37</v>
      </c>
      <c r="J21" s="28" t="s">
        <v>20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107"/>
      <c r="J22" s="36"/>
      <c r="K22" s="39"/>
    </row>
    <row r="23" spans="2:11" s="1" customFormat="1" ht="14.25" customHeight="1">
      <c r="B23" s="35"/>
      <c r="C23" s="36"/>
      <c r="D23" s="30" t="s">
        <v>45</v>
      </c>
      <c r="E23" s="36"/>
      <c r="F23" s="36"/>
      <c r="G23" s="36"/>
      <c r="H23" s="36"/>
      <c r="I23" s="107"/>
      <c r="J23" s="36"/>
      <c r="K23" s="39"/>
    </row>
    <row r="24" spans="2:11" s="6" customFormat="1" ht="63" customHeight="1">
      <c r="B24" s="110"/>
      <c r="C24" s="111"/>
      <c r="D24" s="111"/>
      <c r="E24" s="367" t="s">
        <v>46</v>
      </c>
      <c r="F24" s="375"/>
      <c r="G24" s="375"/>
      <c r="H24" s="375"/>
      <c r="I24" s="112"/>
      <c r="J24" s="111"/>
      <c r="K24" s="113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107"/>
      <c r="J25" s="36"/>
      <c r="K25" s="39"/>
    </row>
    <row r="26" spans="2:11" s="1" customFormat="1" ht="6.75" customHeight="1">
      <c r="B26" s="35"/>
      <c r="C26" s="36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4.75" customHeight="1">
      <c r="B27" s="35"/>
      <c r="C27" s="36"/>
      <c r="D27" s="116" t="s">
        <v>47</v>
      </c>
      <c r="E27" s="36"/>
      <c r="F27" s="36"/>
      <c r="G27" s="36"/>
      <c r="H27" s="36"/>
      <c r="I27" s="107"/>
      <c r="J27" s="117">
        <f>ROUND(J79,2)</f>
        <v>0</v>
      </c>
      <c r="K27" s="39"/>
    </row>
    <row r="28" spans="2:11" s="1" customFormat="1" ht="6.75" customHeight="1">
      <c r="B28" s="35"/>
      <c r="C28" s="36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25" customHeight="1">
      <c r="B29" s="35"/>
      <c r="C29" s="36"/>
      <c r="D29" s="36"/>
      <c r="E29" s="36"/>
      <c r="F29" s="40" t="s">
        <v>49</v>
      </c>
      <c r="G29" s="36"/>
      <c r="H29" s="36"/>
      <c r="I29" s="118" t="s">
        <v>48</v>
      </c>
      <c r="J29" s="40" t="s">
        <v>50</v>
      </c>
      <c r="K29" s="39"/>
    </row>
    <row r="30" spans="2:11" s="1" customFormat="1" ht="14.25" customHeight="1">
      <c r="B30" s="35"/>
      <c r="C30" s="36"/>
      <c r="D30" s="43" t="s">
        <v>51</v>
      </c>
      <c r="E30" s="43" t="s">
        <v>52</v>
      </c>
      <c r="F30" s="119">
        <f>ROUND(SUM(BE79:BE106),2)</f>
        <v>0</v>
      </c>
      <c r="G30" s="36"/>
      <c r="H30" s="36"/>
      <c r="I30" s="120">
        <v>0.21</v>
      </c>
      <c r="J30" s="119">
        <f>ROUND(ROUND((SUM(BE79:BE106)),2)*I30,2)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53</v>
      </c>
      <c r="F31" s="119">
        <f>ROUND(SUM(BF79:BF106),2)</f>
        <v>0</v>
      </c>
      <c r="G31" s="36"/>
      <c r="H31" s="36"/>
      <c r="I31" s="120">
        <v>0.15</v>
      </c>
      <c r="J31" s="119">
        <f>ROUND(ROUND((SUM(BF79:BF106)),2)*I31,2)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54</v>
      </c>
      <c r="F32" s="119">
        <f>ROUND(SUM(BG79:BG106),2)</f>
        <v>0</v>
      </c>
      <c r="G32" s="36"/>
      <c r="H32" s="36"/>
      <c r="I32" s="120">
        <v>0.21</v>
      </c>
      <c r="J32" s="119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55</v>
      </c>
      <c r="F33" s="119">
        <f>ROUND(SUM(BH79:BH106),2)</f>
        <v>0</v>
      </c>
      <c r="G33" s="36"/>
      <c r="H33" s="36"/>
      <c r="I33" s="120">
        <v>0.15</v>
      </c>
      <c r="J33" s="119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56</v>
      </c>
      <c r="F34" s="119">
        <f>ROUND(SUM(BI79:BI106),2)</f>
        <v>0</v>
      </c>
      <c r="G34" s="36"/>
      <c r="H34" s="36"/>
      <c r="I34" s="120">
        <v>0</v>
      </c>
      <c r="J34" s="119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107"/>
      <c r="J35" s="36"/>
      <c r="K35" s="39"/>
    </row>
    <row r="36" spans="2:11" s="1" customFormat="1" ht="24.75" customHeight="1">
      <c r="B36" s="35"/>
      <c r="C36" s="121"/>
      <c r="D36" s="122" t="s">
        <v>57</v>
      </c>
      <c r="E36" s="73"/>
      <c r="F36" s="73"/>
      <c r="G36" s="123" t="s">
        <v>58</v>
      </c>
      <c r="H36" s="124" t="s">
        <v>59</v>
      </c>
      <c r="I36" s="125"/>
      <c r="J36" s="126">
        <f>SUM(J27:J34)</f>
        <v>0</v>
      </c>
      <c r="K36" s="127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28"/>
      <c r="J37" s="51"/>
      <c r="K37" s="52"/>
    </row>
    <row r="41" spans="2:11" s="1" customFormat="1" ht="6.75" customHeight="1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75" customHeight="1">
      <c r="B42" s="35"/>
      <c r="C42" s="23" t="s">
        <v>104</v>
      </c>
      <c r="D42" s="36"/>
      <c r="E42" s="36"/>
      <c r="F42" s="36"/>
      <c r="G42" s="36"/>
      <c r="H42" s="36"/>
      <c r="I42" s="107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107"/>
      <c r="J43" s="36"/>
      <c r="K43" s="39"/>
    </row>
    <row r="44" spans="2:11" s="1" customFormat="1" ht="14.25" customHeight="1">
      <c r="B44" s="35"/>
      <c r="C44" s="30" t="s">
        <v>16</v>
      </c>
      <c r="D44" s="36"/>
      <c r="E44" s="36"/>
      <c r="F44" s="36"/>
      <c r="G44" s="36"/>
      <c r="H44" s="36"/>
      <c r="I44" s="107"/>
      <c r="J44" s="36"/>
      <c r="K44" s="39"/>
    </row>
    <row r="45" spans="2:11" s="1" customFormat="1" ht="22.5" customHeight="1">
      <c r="B45" s="35"/>
      <c r="C45" s="36"/>
      <c r="D45" s="36"/>
      <c r="E45" s="373" t="str">
        <f>E7</f>
        <v>ZŠ Čakovice - bourací práce</v>
      </c>
      <c r="F45" s="348"/>
      <c r="G45" s="348"/>
      <c r="H45" s="348"/>
      <c r="I45" s="107"/>
      <c r="J45" s="36"/>
      <c r="K45" s="39"/>
    </row>
    <row r="46" spans="2:11" s="1" customFormat="1" ht="14.25" customHeight="1">
      <c r="B46" s="35"/>
      <c r="C46" s="30" t="s">
        <v>102</v>
      </c>
      <c r="D46" s="36"/>
      <c r="E46" s="36"/>
      <c r="F46" s="36"/>
      <c r="G46" s="36"/>
      <c r="H46" s="36"/>
      <c r="I46" s="107"/>
      <c r="J46" s="36"/>
      <c r="K46" s="39"/>
    </row>
    <row r="47" spans="2:11" s="1" customFormat="1" ht="23.25" customHeight="1">
      <c r="B47" s="35"/>
      <c r="C47" s="36"/>
      <c r="D47" s="36"/>
      <c r="E47" s="374" t="str">
        <f>E9</f>
        <v>03 - Demolice_Venkovní objekty</v>
      </c>
      <c r="F47" s="348"/>
      <c r="G47" s="348"/>
      <c r="H47" s="348"/>
      <c r="I47" s="107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107"/>
      <c r="J48" s="36"/>
      <c r="K48" s="39"/>
    </row>
    <row r="49" spans="2:11" s="1" customFormat="1" ht="18" customHeight="1">
      <c r="B49" s="35"/>
      <c r="C49" s="30" t="s">
        <v>23</v>
      </c>
      <c r="D49" s="36"/>
      <c r="E49" s="36"/>
      <c r="F49" s="28" t="str">
        <f>F12</f>
        <v>k.ú. Čakovice</v>
      </c>
      <c r="G49" s="36"/>
      <c r="H49" s="36"/>
      <c r="I49" s="108" t="s">
        <v>25</v>
      </c>
      <c r="J49" s="109" t="str">
        <f>IF(J12="","",J12)</f>
        <v>31.05.2016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107"/>
      <c r="J50" s="36"/>
      <c r="K50" s="39"/>
    </row>
    <row r="51" spans="2:11" s="1" customFormat="1" ht="15">
      <c r="B51" s="35"/>
      <c r="C51" s="30" t="s">
        <v>33</v>
      </c>
      <c r="D51" s="36"/>
      <c r="E51" s="36"/>
      <c r="F51" s="28" t="str">
        <f>E15</f>
        <v>MĚSTSKÁ ČÁST PRAHA - ČAKOVICE </v>
      </c>
      <c r="G51" s="36"/>
      <c r="H51" s="36"/>
      <c r="I51" s="108" t="s">
        <v>41</v>
      </c>
      <c r="J51" s="28" t="str">
        <f>E21</f>
        <v>GREBNER, spol. s r.o.</v>
      </c>
      <c r="K51" s="39"/>
    </row>
    <row r="52" spans="2:11" s="1" customFormat="1" ht="14.25" customHeight="1">
      <c r="B52" s="35"/>
      <c r="C52" s="30" t="s">
        <v>39</v>
      </c>
      <c r="D52" s="36"/>
      <c r="E52" s="36"/>
      <c r="F52" s="28">
        <f>IF(E18="","",E18)</f>
      </c>
      <c r="G52" s="36"/>
      <c r="H52" s="36"/>
      <c r="I52" s="107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107"/>
      <c r="J53" s="36"/>
      <c r="K53" s="39"/>
    </row>
    <row r="54" spans="2:11" s="1" customFormat="1" ht="29.25" customHeight="1">
      <c r="B54" s="35"/>
      <c r="C54" s="133" t="s">
        <v>105</v>
      </c>
      <c r="D54" s="121"/>
      <c r="E54" s="121"/>
      <c r="F54" s="121"/>
      <c r="G54" s="121"/>
      <c r="H54" s="121"/>
      <c r="I54" s="134"/>
      <c r="J54" s="135" t="s">
        <v>106</v>
      </c>
      <c r="K54" s="136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107"/>
      <c r="J55" s="36"/>
      <c r="K55" s="39"/>
    </row>
    <row r="56" spans="2:47" s="1" customFormat="1" ht="29.25" customHeight="1">
      <c r="B56" s="35"/>
      <c r="C56" s="137" t="s">
        <v>107</v>
      </c>
      <c r="D56" s="36"/>
      <c r="E56" s="36"/>
      <c r="F56" s="36"/>
      <c r="G56" s="36"/>
      <c r="H56" s="36"/>
      <c r="I56" s="107"/>
      <c r="J56" s="117">
        <f>J79</f>
        <v>0</v>
      </c>
      <c r="K56" s="39"/>
      <c r="AU56" s="17" t="s">
        <v>108</v>
      </c>
    </row>
    <row r="57" spans="2:11" s="7" customFormat="1" ht="24.75" customHeight="1">
      <c r="B57" s="138"/>
      <c r="C57" s="139"/>
      <c r="D57" s="140" t="s">
        <v>170</v>
      </c>
      <c r="E57" s="141"/>
      <c r="F57" s="141"/>
      <c r="G57" s="141"/>
      <c r="H57" s="141"/>
      <c r="I57" s="142"/>
      <c r="J57" s="143">
        <f>J80</f>
        <v>0</v>
      </c>
      <c r="K57" s="144"/>
    </row>
    <row r="58" spans="2:11" s="8" customFormat="1" ht="19.5" customHeight="1">
      <c r="B58" s="145"/>
      <c r="C58" s="146"/>
      <c r="D58" s="147" t="s">
        <v>172</v>
      </c>
      <c r="E58" s="148"/>
      <c r="F58" s="148"/>
      <c r="G58" s="148"/>
      <c r="H58" s="148"/>
      <c r="I58" s="149"/>
      <c r="J58" s="150">
        <f>J81</f>
        <v>0</v>
      </c>
      <c r="K58" s="151"/>
    </row>
    <row r="59" spans="2:11" s="8" customFormat="1" ht="19.5" customHeight="1">
      <c r="B59" s="145"/>
      <c r="C59" s="146"/>
      <c r="D59" s="147" t="s">
        <v>173</v>
      </c>
      <c r="E59" s="148"/>
      <c r="F59" s="148"/>
      <c r="G59" s="148"/>
      <c r="H59" s="148"/>
      <c r="I59" s="149"/>
      <c r="J59" s="150">
        <f>J94</f>
        <v>0</v>
      </c>
      <c r="K59" s="151"/>
    </row>
    <row r="60" spans="2:11" s="1" customFormat="1" ht="21.75" customHeight="1">
      <c r="B60" s="35"/>
      <c r="C60" s="36"/>
      <c r="D60" s="36"/>
      <c r="E60" s="36"/>
      <c r="F60" s="36"/>
      <c r="G60" s="36"/>
      <c r="H60" s="36"/>
      <c r="I60" s="107"/>
      <c r="J60" s="36"/>
      <c r="K60" s="39"/>
    </row>
    <row r="61" spans="2:11" s="1" customFormat="1" ht="6.75" customHeight="1">
      <c r="B61" s="50"/>
      <c r="C61" s="51"/>
      <c r="D61" s="51"/>
      <c r="E61" s="51"/>
      <c r="F61" s="51"/>
      <c r="G61" s="51"/>
      <c r="H61" s="51"/>
      <c r="I61" s="128"/>
      <c r="J61" s="51"/>
      <c r="K61" s="52"/>
    </row>
    <row r="65" spans="2:12" s="1" customFormat="1" ht="6.75" customHeight="1">
      <c r="B65" s="53"/>
      <c r="C65" s="54"/>
      <c r="D65" s="54"/>
      <c r="E65" s="54"/>
      <c r="F65" s="54"/>
      <c r="G65" s="54"/>
      <c r="H65" s="54"/>
      <c r="I65" s="131"/>
      <c r="J65" s="54"/>
      <c r="K65" s="54"/>
      <c r="L65" s="55"/>
    </row>
    <row r="66" spans="2:12" s="1" customFormat="1" ht="36.75" customHeight="1">
      <c r="B66" s="35"/>
      <c r="C66" s="56" t="s">
        <v>114</v>
      </c>
      <c r="D66" s="57"/>
      <c r="E66" s="57"/>
      <c r="F66" s="57"/>
      <c r="G66" s="57"/>
      <c r="H66" s="57"/>
      <c r="I66" s="152"/>
      <c r="J66" s="57"/>
      <c r="K66" s="57"/>
      <c r="L66" s="55"/>
    </row>
    <row r="67" spans="2:12" s="1" customFormat="1" ht="6.75" customHeight="1">
      <c r="B67" s="35"/>
      <c r="C67" s="57"/>
      <c r="D67" s="57"/>
      <c r="E67" s="57"/>
      <c r="F67" s="57"/>
      <c r="G67" s="57"/>
      <c r="H67" s="57"/>
      <c r="I67" s="152"/>
      <c r="J67" s="57"/>
      <c r="K67" s="57"/>
      <c r="L67" s="55"/>
    </row>
    <row r="68" spans="2:12" s="1" customFormat="1" ht="14.25" customHeight="1">
      <c r="B68" s="35"/>
      <c r="C68" s="59" t="s">
        <v>16</v>
      </c>
      <c r="D68" s="57"/>
      <c r="E68" s="57"/>
      <c r="F68" s="57"/>
      <c r="G68" s="57"/>
      <c r="H68" s="57"/>
      <c r="I68" s="152"/>
      <c r="J68" s="57"/>
      <c r="K68" s="57"/>
      <c r="L68" s="55"/>
    </row>
    <row r="69" spans="2:12" s="1" customFormat="1" ht="22.5" customHeight="1">
      <c r="B69" s="35"/>
      <c r="C69" s="57"/>
      <c r="D69" s="57"/>
      <c r="E69" s="371" t="str">
        <f>E7</f>
        <v>ZŠ Čakovice - bourací práce</v>
      </c>
      <c r="F69" s="341"/>
      <c r="G69" s="341"/>
      <c r="H69" s="341"/>
      <c r="I69" s="152"/>
      <c r="J69" s="57"/>
      <c r="K69" s="57"/>
      <c r="L69" s="55"/>
    </row>
    <row r="70" spans="2:12" s="1" customFormat="1" ht="14.25" customHeight="1">
      <c r="B70" s="35"/>
      <c r="C70" s="59" t="s">
        <v>102</v>
      </c>
      <c r="D70" s="57"/>
      <c r="E70" s="57"/>
      <c r="F70" s="57"/>
      <c r="G70" s="57"/>
      <c r="H70" s="57"/>
      <c r="I70" s="152"/>
      <c r="J70" s="57"/>
      <c r="K70" s="57"/>
      <c r="L70" s="55"/>
    </row>
    <row r="71" spans="2:12" s="1" customFormat="1" ht="23.25" customHeight="1">
      <c r="B71" s="35"/>
      <c r="C71" s="57"/>
      <c r="D71" s="57"/>
      <c r="E71" s="338" t="str">
        <f>E9</f>
        <v>03 - Demolice_Venkovní objekty</v>
      </c>
      <c r="F71" s="341"/>
      <c r="G71" s="341"/>
      <c r="H71" s="341"/>
      <c r="I71" s="152"/>
      <c r="J71" s="57"/>
      <c r="K71" s="57"/>
      <c r="L71" s="55"/>
    </row>
    <row r="72" spans="2:12" s="1" customFormat="1" ht="6.75" customHeight="1">
      <c r="B72" s="35"/>
      <c r="C72" s="57"/>
      <c r="D72" s="57"/>
      <c r="E72" s="57"/>
      <c r="F72" s="57"/>
      <c r="G72" s="57"/>
      <c r="H72" s="57"/>
      <c r="I72" s="152"/>
      <c r="J72" s="57"/>
      <c r="K72" s="57"/>
      <c r="L72" s="55"/>
    </row>
    <row r="73" spans="2:12" s="1" customFormat="1" ht="18" customHeight="1">
      <c r="B73" s="35"/>
      <c r="C73" s="59" t="s">
        <v>23</v>
      </c>
      <c r="D73" s="57"/>
      <c r="E73" s="57"/>
      <c r="F73" s="153" t="str">
        <f>F12</f>
        <v>k.ú. Čakovice</v>
      </c>
      <c r="G73" s="57"/>
      <c r="H73" s="57"/>
      <c r="I73" s="154" t="s">
        <v>25</v>
      </c>
      <c r="J73" s="67" t="str">
        <f>IF(J12="","",J12)</f>
        <v>31.05.2016</v>
      </c>
      <c r="K73" s="57"/>
      <c r="L73" s="55"/>
    </row>
    <row r="74" spans="2:12" s="1" customFormat="1" ht="6.75" customHeight="1">
      <c r="B74" s="35"/>
      <c r="C74" s="57"/>
      <c r="D74" s="57"/>
      <c r="E74" s="57"/>
      <c r="F74" s="57"/>
      <c r="G74" s="57"/>
      <c r="H74" s="57"/>
      <c r="I74" s="152"/>
      <c r="J74" s="57"/>
      <c r="K74" s="57"/>
      <c r="L74" s="55"/>
    </row>
    <row r="75" spans="2:12" s="1" customFormat="1" ht="15">
      <c r="B75" s="35"/>
      <c r="C75" s="59" t="s">
        <v>33</v>
      </c>
      <c r="D75" s="57"/>
      <c r="E75" s="57"/>
      <c r="F75" s="153" t="str">
        <f>E15</f>
        <v>MĚSTSKÁ ČÁST PRAHA - ČAKOVICE </v>
      </c>
      <c r="G75" s="57"/>
      <c r="H75" s="57"/>
      <c r="I75" s="154" t="s">
        <v>41</v>
      </c>
      <c r="J75" s="153" t="str">
        <f>E21</f>
        <v>GREBNER, spol. s r.o.</v>
      </c>
      <c r="K75" s="57"/>
      <c r="L75" s="55"/>
    </row>
    <row r="76" spans="2:12" s="1" customFormat="1" ht="14.25" customHeight="1">
      <c r="B76" s="35"/>
      <c r="C76" s="59" t="s">
        <v>39</v>
      </c>
      <c r="D76" s="57"/>
      <c r="E76" s="57"/>
      <c r="F76" s="153">
        <f>IF(E18="","",E18)</f>
      </c>
      <c r="G76" s="57"/>
      <c r="H76" s="57"/>
      <c r="I76" s="152"/>
      <c r="J76" s="57"/>
      <c r="K76" s="57"/>
      <c r="L76" s="55"/>
    </row>
    <row r="77" spans="2:12" s="1" customFormat="1" ht="9.75" customHeight="1">
      <c r="B77" s="35"/>
      <c r="C77" s="57"/>
      <c r="D77" s="57"/>
      <c r="E77" s="57"/>
      <c r="F77" s="57"/>
      <c r="G77" s="57"/>
      <c r="H77" s="57"/>
      <c r="I77" s="152"/>
      <c r="J77" s="57"/>
      <c r="K77" s="57"/>
      <c r="L77" s="55"/>
    </row>
    <row r="78" spans="2:20" s="9" customFormat="1" ht="29.25" customHeight="1">
      <c r="B78" s="155"/>
      <c r="C78" s="156" t="s">
        <v>115</v>
      </c>
      <c r="D78" s="157" t="s">
        <v>66</v>
      </c>
      <c r="E78" s="157" t="s">
        <v>62</v>
      </c>
      <c r="F78" s="157" t="s">
        <v>116</v>
      </c>
      <c r="G78" s="157" t="s">
        <v>117</v>
      </c>
      <c r="H78" s="157" t="s">
        <v>118</v>
      </c>
      <c r="I78" s="158" t="s">
        <v>119</v>
      </c>
      <c r="J78" s="157" t="s">
        <v>106</v>
      </c>
      <c r="K78" s="159" t="s">
        <v>120</v>
      </c>
      <c r="L78" s="160"/>
      <c r="M78" s="75" t="s">
        <v>121</v>
      </c>
      <c r="N78" s="76" t="s">
        <v>51</v>
      </c>
      <c r="O78" s="76" t="s">
        <v>122</v>
      </c>
      <c r="P78" s="76" t="s">
        <v>123</v>
      </c>
      <c r="Q78" s="76" t="s">
        <v>124</v>
      </c>
      <c r="R78" s="76" t="s">
        <v>125</v>
      </c>
      <c r="S78" s="76" t="s">
        <v>126</v>
      </c>
      <c r="T78" s="77" t="s">
        <v>127</v>
      </c>
    </row>
    <row r="79" spans="2:63" s="1" customFormat="1" ht="29.25" customHeight="1">
      <c r="B79" s="35"/>
      <c r="C79" s="81" t="s">
        <v>107</v>
      </c>
      <c r="D79" s="57"/>
      <c r="E79" s="57"/>
      <c r="F79" s="57"/>
      <c r="G79" s="57"/>
      <c r="H79" s="57"/>
      <c r="I79" s="152"/>
      <c r="J79" s="161">
        <f>BK79</f>
        <v>0</v>
      </c>
      <c r="K79" s="57"/>
      <c r="L79" s="55"/>
      <c r="M79" s="78"/>
      <c r="N79" s="79"/>
      <c r="O79" s="79"/>
      <c r="P79" s="162">
        <f>P80</f>
        <v>0</v>
      </c>
      <c r="Q79" s="79"/>
      <c r="R79" s="162">
        <f>R80</f>
        <v>0</v>
      </c>
      <c r="S79" s="79"/>
      <c r="T79" s="163">
        <f>T80</f>
        <v>41.12775</v>
      </c>
      <c r="AT79" s="17" t="s">
        <v>80</v>
      </c>
      <c r="AU79" s="17" t="s">
        <v>108</v>
      </c>
      <c r="BK79" s="164">
        <f>BK80</f>
        <v>0</v>
      </c>
    </row>
    <row r="80" spans="2:63" s="10" customFormat="1" ht="36.75" customHeight="1">
      <c r="B80" s="165"/>
      <c r="C80" s="166"/>
      <c r="D80" s="167" t="s">
        <v>80</v>
      </c>
      <c r="E80" s="168" t="s">
        <v>175</v>
      </c>
      <c r="F80" s="168" t="s">
        <v>176</v>
      </c>
      <c r="G80" s="166"/>
      <c r="H80" s="166"/>
      <c r="I80" s="169"/>
      <c r="J80" s="170">
        <f>BK80</f>
        <v>0</v>
      </c>
      <c r="K80" s="166"/>
      <c r="L80" s="171"/>
      <c r="M80" s="172"/>
      <c r="N80" s="173"/>
      <c r="O80" s="173"/>
      <c r="P80" s="174">
        <f>P81+P94</f>
        <v>0</v>
      </c>
      <c r="Q80" s="173"/>
      <c r="R80" s="174">
        <f>R81+R94</f>
        <v>0</v>
      </c>
      <c r="S80" s="173"/>
      <c r="T80" s="175">
        <f>T81+T94</f>
        <v>41.12775</v>
      </c>
      <c r="AR80" s="176" t="s">
        <v>22</v>
      </c>
      <c r="AT80" s="177" t="s">
        <v>80</v>
      </c>
      <c r="AU80" s="177" t="s">
        <v>81</v>
      </c>
      <c r="AY80" s="176" t="s">
        <v>130</v>
      </c>
      <c r="BK80" s="178">
        <f>BK81+BK94</f>
        <v>0</v>
      </c>
    </row>
    <row r="81" spans="2:63" s="10" customFormat="1" ht="19.5" customHeight="1">
      <c r="B81" s="165"/>
      <c r="C81" s="166"/>
      <c r="D81" s="179" t="s">
        <v>80</v>
      </c>
      <c r="E81" s="180" t="s">
        <v>182</v>
      </c>
      <c r="F81" s="180" t="s">
        <v>183</v>
      </c>
      <c r="G81" s="166"/>
      <c r="H81" s="166"/>
      <c r="I81" s="169"/>
      <c r="J81" s="181">
        <f>BK81</f>
        <v>0</v>
      </c>
      <c r="K81" s="166"/>
      <c r="L81" s="171"/>
      <c r="M81" s="172"/>
      <c r="N81" s="173"/>
      <c r="O81" s="173"/>
      <c r="P81" s="174">
        <f>SUM(P82:P93)</f>
        <v>0</v>
      </c>
      <c r="Q81" s="173"/>
      <c r="R81" s="174">
        <f>SUM(R82:R93)</f>
        <v>0</v>
      </c>
      <c r="S81" s="173"/>
      <c r="T81" s="175">
        <f>SUM(T82:T93)</f>
        <v>41.12775</v>
      </c>
      <c r="AR81" s="176" t="s">
        <v>22</v>
      </c>
      <c r="AT81" s="177" t="s">
        <v>80</v>
      </c>
      <c r="AU81" s="177" t="s">
        <v>22</v>
      </c>
      <c r="AY81" s="176" t="s">
        <v>130</v>
      </c>
      <c r="BK81" s="178">
        <f>SUM(BK82:BK93)</f>
        <v>0</v>
      </c>
    </row>
    <row r="82" spans="2:65" s="1" customFormat="1" ht="22.5" customHeight="1">
      <c r="B82" s="35"/>
      <c r="C82" s="182" t="s">
        <v>22</v>
      </c>
      <c r="D82" s="182" t="s">
        <v>133</v>
      </c>
      <c r="E82" s="183" t="s">
        <v>184</v>
      </c>
      <c r="F82" s="184" t="s">
        <v>185</v>
      </c>
      <c r="G82" s="185" t="s">
        <v>186</v>
      </c>
      <c r="H82" s="186">
        <v>7.014</v>
      </c>
      <c r="I82" s="187"/>
      <c r="J82" s="188">
        <f>ROUND(I82*H82,2)</f>
        <v>0</v>
      </c>
      <c r="K82" s="184" t="s">
        <v>137</v>
      </c>
      <c r="L82" s="55"/>
      <c r="M82" s="189" t="s">
        <v>20</v>
      </c>
      <c r="N82" s="190" t="s">
        <v>52</v>
      </c>
      <c r="O82" s="36"/>
      <c r="P82" s="191">
        <f>O82*H82</f>
        <v>0</v>
      </c>
      <c r="Q82" s="191">
        <v>0</v>
      </c>
      <c r="R82" s="191">
        <f>Q82*H82</f>
        <v>0</v>
      </c>
      <c r="S82" s="191">
        <v>2</v>
      </c>
      <c r="T82" s="192">
        <f>S82*H82</f>
        <v>14.028</v>
      </c>
      <c r="AR82" s="17" t="s">
        <v>148</v>
      </c>
      <c r="AT82" s="17" t="s">
        <v>133</v>
      </c>
      <c r="AU82" s="17" t="s">
        <v>89</v>
      </c>
      <c r="AY82" s="17" t="s">
        <v>130</v>
      </c>
      <c r="BE82" s="193">
        <f>IF(N82="základní",J82,0)</f>
        <v>0</v>
      </c>
      <c r="BF82" s="193">
        <f>IF(N82="snížená",J82,0)</f>
        <v>0</v>
      </c>
      <c r="BG82" s="193">
        <f>IF(N82="zákl. přenesená",J82,0)</f>
        <v>0</v>
      </c>
      <c r="BH82" s="193">
        <f>IF(N82="sníž. přenesená",J82,0)</f>
        <v>0</v>
      </c>
      <c r="BI82" s="193">
        <f>IF(N82="nulová",J82,0)</f>
        <v>0</v>
      </c>
      <c r="BJ82" s="17" t="s">
        <v>22</v>
      </c>
      <c r="BK82" s="193">
        <f>ROUND(I82*H82,2)</f>
        <v>0</v>
      </c>
      <c r="BL82" s="17" t="s">
        <v>148</v>
      </c>
      <c r="BM82" s="17" t="s">
        <v>245</v>
      </c>
    </row>
    <row r="83" spans="2:51" s="12" customFormat="1" ht="13.5">
      <c r="B83" s="214"/>
      <c r="C83" s="215"/>
      <c r="D83" s="210" t="s">
        <v>188</v>
      </c>
      <c r="E83" s="216" t="s">
        <v>20</v>
      </c>
      <c r="F83" s="217" t="s">
        <v>246</v>
      </c>
      <c r="G83" s="215"/>
      <c r="H83" s="218" t="s">
        <v>20</v>
      </c>
      <c r="I83" s="219"/>
      <c r="J83" s="215"/>
      <c r="K83" s="215"/>
      <c r="L83" s="220"/>
      <c r="M83" s="221"/>
      <c r="N83" s="222"/>
      <c r="O83" s="222"/>
      <c r="P83" s="222"/>
      <c r="Q83" s="222"/>
      <c r="R83" s="222"/>
      <c r="S83" s="222"/>
      <c r="T83" s="223"/>
      <c r="AT83" s="224" t="s">
        <v>188</v>
      </c>
      <c r="AU83" s="224" t="s">
        <v>89</v>
      </c>
      <c r="AV83" s="12" t="s">
        <v>22</v>
      </c>
      <c r="AW83" s="12" t="s">
        <v>44</v>
      </c>
      <c r="AX83" s="12" t="s">
        <v>81</v>
      </c>
      <c r="AY83" s="224" t="s">
        <v>130</v>
      </c>
    </row>
    <row r="84" spans="2:51" s="11" customFormat="1" ht="13.5">
      <c r="B84" s="198"/>
      <c r="C84" s="199"/>
      <c r="D84" s="210" t="s">
        <v>188</v>
      </c>
      <c r="E84" s="211" t="s">
        <v>20</v>
      </c>
      <c r="F84" s="212" t="s">
        <v>247</v>
      </c>
      <c r="G84" s="199"/>
      <c r="H84" s="213">
        <v>5.76</v>
      </c>
      <c r="I84" s="204"/>
      <c r="J84" s="199"/>
      <c r="K84" s="199"/>
      <c r="L84" s="205"/>
      <c r="M84" s="206"/>
      <c r="N84" s="207"/>
      <c r="O84" s="207"/>
      <c r="P84" s="207"/>
      <c r="Q84" s="207"/>
      <c r="R84" s="207"/>
      <c r="S84" s="207"/>
      <c r="T84" s="208"/>
      <c r="AT84" s="209" t="s">
        <v>188</v>
      </c>
      <c r="AU84" s="209" t="s">
        <v>89</v>
      </c>
      <c r="AV84" s="11" t="s">
        <v>89</v>
      </c>
      <c r="AW84" s="11" t="s">
        <v>44</v>
      </c>
      <c r="AX84" s="11" t="s">
        <v>81</v>
      </c>
      <c r="AY84" s="209" t="s">
        <v>130</v>
      </c>
    </row>
    <row r="85" spans="2:51" s="11" customFormat="1" ht="13.5">
      <c r="B85" s="198"/>
      <c r="C85" s="199"/>
      <c r="D85" s="210" t="s">
        <v>188</v>
      </c>
      <c r="E85" s="211" t="s">
        <v>20</v>
      </c>
      <c r="F85" s="212" t="s">
        <v>248</v>
      </c>
      <c r="G85" s="199"/>
      <c r="H85" s="213">
        <v>1.254</v>
      </c>
      <c r="I85" s="204"/>
      <c r="J85" s="199"/>
      <c r="K85" s="199"/>
      <c r="L85" s="205"/>
      <c r="M85" s="206"/>
      <c r="N85" s="207"/>
      <c r="O85" s="207"/>
      <c r="P85" s="207"/>
      <c r="Q85" s="207"/>
      <c r="R85" s="207"/>
      <c r="S85" s="207"/>
      <c r="T85" s="208"/>
      <c r="AT85" s="209" t="s">
        <v>188</v>
      </c>
      <c r="AU85" s="209" t="s">
        <v>89</v>
      </c>
      <c r="AV85" s="11" t="s">
        <v>89</v>
      </c>
      <c r="AW85" s="11" t="s">
        <v>44</v>
      </c>
      <c r="AX85" s="11" t="s">
        <v>81</v>
      </c>
      <c r="AY85" s="209" t="s">
        <v>130</v>
      </c>
    </row>
    <row r="86" spans="2:51" s="13" customFormat="1" ht="13.5">
      <c r="B86" s="233"/>
      <c r="C86" s="234"/>
      <c r="D86" s="200" t="s">
        <v>188</v>
      </c>
      <c r="E86" s="235" t="s">
        <v>20</v>
      </c>
      <c r="F86" s="236" t="s">
        <v>249</v>
      </c>
      <c r="G86" s="234"/>
      <c r="H86" s="237">
        <v>7.014</v>
      </c>
      <c r="I86" s="238"/>
      <c r="J86" s="234"/>
      <c r="K86" s="234"/>
      <c r="L86" s="239"/>
      <c r="M86" s="240"/>
      <c r="N86" s="241"/>
      <c r="O86" s="241"/>
      <c r="P86" s="241"/>
      <c r="Q86" s="241"/>
      <c r="R86" s="241"/>
      <c r="S86" s="241"/>
      <c r="T86" s="242"/>
      <c r="AT86" s="243" t="s">
        <v>188</v>
      </c>
      <c r="AU86" s="243" t="s">
        <v>89</v>
      </c>
      <c r="AV86" s="13" t="s">
        <v>148</v>
      </c>
      <c r="AW86" s="13" t="s">
        <v>44</v>
      </c>
      <c r="AX86" s="13" t="s">
        <v>22</v>
      </c>
      <c r="AY86" s="243" t="s">
        <v>130</v>
      </c>
    </row>
    <row r="87" spans="2:65" s="1" customFormat="1" ht="31.5" customHeight="1">
      <c r="B87" s="35"/>
      <c r="C87" s="182" t="s">
        <v>89</v>
      </c>
      <c r="D87" s="182" t="s">
        <v>133</v>
      </c>
      <c r="E87" s="183" t="s">
        <v>250</v>
      </c>
      <c r="F87" s="184" t="s">
        <v>251</v>
      </c>
      <c r="G87" s="185" t="s">
        <v>186</v>
      </c>
      <c r="H87" s="186">
        <v>9.16</v>
      </c>
      <c r="I87" s="187"/>
      <c r="J87" s="188">
        <f>ROUND(I87*H87,2)</f>
        <v>0</v>
      </c>
      <c r="K87" s="184" t="s">
        <v>137</v>
      </c>
      <c r="L87" s="55"/>
      <c r="M87" s="189" t="s">
        <v>20</v>
      </c>
      <c r="N87" s="190" t="s">
        <v>52</v>
      </c>
      <c r="O87" s="36"/>
      <c r="P87" s="191">
        <f>O87*H87</f>
        <v>0</v>
      </c>
      <c r="Q87" s="191">
        <v>0</v>
      </c>
      <c r="R87" s="191">
        <f>Q87*H87</f>
        <v>0</v>
      </c>
      <c r="S87" s="191">
        <v>1.8</v>
      </c>
      <c r="T87" s="192">
        <f>S87*H87</f>
        <v>16.488</v>
      </c>
      <c r="AR87" s="17" t="s">
        <v>148</v>
      </c>
      <c r="AT87" s="17" t="s">
        <v>133</v>
      </c>
      <c r="AU87" s="17" t="s">
        <v>89</v>
      </c>
      <c r="AY87" s="17" t="s">
        <v>130</v>
      </c>
      <c r="BE87" s="193">
        <f>IF(N87="základní",J87,0)</f>
        <v>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17" t="s">
        <v>22</v>
      </c>
      <c r="BK87" s="193">
        <f>ROUND(I87*H87,2)</f>
        <v>0</v>
      </c>
      <c r="BL87" s="17" t="s">
        <v>148</v>
      </c>
      <c r="BM87" s="17" t="s">
        <v>252</v>
      </c>
    </row>
    <row r="88" spans="2:51" s="11" customFormat="1" ht="13.5">
      <c r="B88" s="198"/>
      <c r="C88" s="199"/>
      <c r="D88" s="200" t="s">
        <v>188</v>
      </c>
      <c r="E88" s="201" t="s">
        <v>20</v>
      </c>
      <c r="F88" s="202" t="s">
        <v>253</v>
      </c>
      <c r="G88" s="199"/>
      <c r="H88" s="203">
        <v>9.16</v>
      </c>
      <c r="I88" s="204"/>
      <c r="J88" s="199"/>
      <c r="K88" s="199"/>
      <c r="L88" s="205"/>
      <c r="M88" s="206"/>
      <c r="N88" s="207"/>
      <c r="O88" s="207"/>
      <c r="P88" s="207"/>
      <c r="Q88" s="207"/>
      <c r="R88" s="207"/>
      <c r="S88" s="207"/>
      <c r="T88" s="208"/>
      <c r="AT88" s="209" t="s">
        <v>188</v>
      </c>
      <c r="AU88" s="209" t="s">
        <v>89</v>
      </c>
      <c r="AV88" s="11" t="s">
        <v>89</v>
      </c>
      <c r="AW88" s="11" t="s">
        <v>44</v>
      </c>
      <c r="AX88" s="11" t="s">
        <v>22</v>
      </c>
      <c r="AY88" s="209" t="s">
        <v>130</v>
      </c>
    </row>
    <row r="89" spans="2:65" s="1" customFormat="1" ht="31.5" customHeight="1">
      <c r="B89" s="35"/>
      <c r="C89" s="182" t="s">
        <v>145</v>
      </c>
      <c r="D89" s="182" t="s">
        <v>133</v>
      </c>
      <c r="E89" s="183" t="s">
        <v>254</v>
      </c>
      <c r="F89" s="184" t="s">
        <v>255</v>
      </c>
      <c r="G89" s="185" t="s">
        <v>256</v>
      </c>
      <c r="H89" s="186">
        <v>1</v>
      </c>
      <c r="I89" s="187"/>
      <c r="J89" s="188">
        <f>ROUND(I89*H89,2)</f>
        <v>0</v>
      </c>
      <c r="K89" s="184" t="s">
        <v>20</v>
      </c>
      <c r="L89" s="55"/>
      <c r="M89" s="189" t="s">
        <v>20</v>
      </c>
      <c r="N89" s="190" t="s">
        <v>52</v>
      </c>
      <c r="O89" s="36"/>
      <c r="P89" s="191">
        <f>O89*H89</f>
        <v>0</v>
      </c>
      <c r="Q89" s="191">
        <v>0</v>
      </c>
      <c r="R89" s="191">
        <f>Q89*H89</f>
        <v>0</v>
      </c>
      <c r="S89" s="191">
        <v>0.15</v>
      </c>
      <c r="T89" s="192">
        <f>S89*H89</f>
        <v>0.15</v>
      </c>
      <c r="AR89" s="17" t="s">
        <v>148</v>
      </c>
      <c r="AT89" s="17" t="s">
        <v>133</v>
      </c>
      <c r="AU89" s="17" t="s">
        <v>89</v>
      </c>
      <c r="AY89" s="17" t="s">
        <v>130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17" t="s">
        <v>22</v>
      </c>
      <c r="BK89" s="193">
        <f>ROUND(I89*H89,2)</f>
        <v>0</v>
      </c>
      <c r="BL89" s="17" t="s">
        <v>148</v>
      </c>
      <c r="BM89" s="17" t="s">
        <v>257</v>
      </c>
    </row>
    <row r="90" spans="2:65" s="1" customFormat="1" ht="31.5" customHeight="1">
      <c r="B90" s="35"/>
      <c r="C90" s="182" t="s">
        <v>148</v>
      </c>
      <c r="D90" s="182" t="s">
        <v>133</v>
      </c>
      <c r="E90" s="183" t="s">
        <v>258</v>
      </c>
      <c r="F90" s="184" t="s">
        <v>259</v>
      </c>
      <c r="G90" s="185" t="s">
        <v>186</v>
      </c>
      <c r="H90" s="186">
        <v>27</v>
      </c>
      <c r="I90" s="187"/>
      <c r="J90" s="188">
        <f>ROUND(I90*H90,2)</f>
        <v>0</v>
      </c>
      <c r="K90" s="184" t="s">
        <v>20</v>
      </c>
      <c r="L90" s="55"/>
      <c r="M90" s="189" t="s">
        <v>20</v>
      </c>
      <c r="N90" s="190" t="s">
        <v>52</v>
      </c>
      <c r="O90" s="36"/>
      <c r="P90" s="191">
        <f>O90*H90</f>
        <v>0</v>
      </c>
      <c r="Q90" s="191">
        <v>0</v>
      </c>
      <c r="R90" s="191">
        <f>Q90*H90</f>
        <v>0</v>
      </c>
      <c r="S90" s="191">
        <v>0.222</v>
      </c>
      <c r="T90" s="192">
        <f>S90*H90</f>
        <v>5.994</v>
      </c>
      <c r="AR90" s="17" t="s">
        <v>148</v>
      </c>
      <c r="AT90" s="17" t="s">
        <v>133</v>
      </c>
      <c r="AU90" s="17" t="s">
        <v>89</v>
      </c>
      <c r="AY90" s="17" t="s">
        <v>130</v>
      </c>
      <c r="BE90" s="193">
        <f>IF(N90="základní",J90,0)</f>
        <v>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17" t="s">
        <v>22</v>
      </c>
      <c r="BK90" s="193">
        <f>ROUND(I90*H90,2)</f>
        <v>0</v>
      </c>
      <c r="BL90" s="17" t="s">
        <v>148</v>
      </c>
      <c r="BM90" s="17" t="s">
        <v>260</v>
      </c>
    </row>
    <row r="91" spans="2:51" s="11" customFormat="1" ht="13.5">
      <c r="B91" s="198"/>
      <c r="C91" s="199"/>
      <c r="D91" s="200" t="s">
        <v>188</v>
      </c>
      <c r="E91" s="201" t="s">
        <v>20</v>
      </c>
      <c r="F91" s="202" t="s">
        <v>261</v>
      </c>
      <c r="G91" s="199"/>
      <c r="H91" s="203">
        <v>27</v>
      </c>
      <c r="I91" s="204"/>
      <c r="J91" s="199"/>
      <c r="K91" s="199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188</v>
      </c>
      <c r="AU91" s="209" t="s">
        <v>89</v>
      </c>
      <c r="AV91" s="11" t="s">
        <v>89</v>
      </c>
      <c r="AW91" s="11" t="s">
        <v>44</v>
      </c>
      <c r="AX91" s="11" t="s">
        <v>22</v>
      </c>
      <c r="AY91" s="209" t="s">
        <v>130</v>
      </c>
    </row>
    <row r="92" spans="2:65" s="1" customFormat="1" ht="31.5" customHeight="1">
      <c r="B92" s="35"/>
      <c r="C92" s="182" t="s">
        <v>129</v>
      </c>
      <c r="D92" s="182" t="s">
        <v>133</v>
      </c>
      <c r="E92" s="183" t="s">
        <v>262</v>
      </c>
      <c r="F92" s="184" t="s">
        <v>259</v>
      </c>
      <c r="G92" s="185" t="s">
        <v>186</v>
      </c>
      <c r="H92" s="186">
        <v>20.125</v>
      </c>
      <c r="I92" s="187"/>
      <c r="J92" s="188">
        <f>ROUND(I92*H92,2)</f>
        <v>0</v>
      </c>
      <c r="K92" s="184" t="s">
        <v>20</v>
      </c>
      <c r="L92" s="55"/>
      <c r="M92" s="189" t="s">
        <v>20</v>
      </c>
      <c r="N92" s="190" t="s">
        <v>52</v>
      </c>
      <c r="O92" s="36"/>
      <c r="P92" s="191">
        <f>O92*H92</f>
        <v>0</v>
      </c>
      <c r="Q92" s="191">
        <v>0</v>
      </c>
      <c r="R92" s="191">
        <f>Q92*H92</f>
        <v>0</v>
      </c>
      <c r="S92" s="191">
        <v>0.222</v>
      </c>
      <c r="T92" s="192">
        <f>S92*H92</f>
        <v>4.46775</v>
      </c>
      <c r="AR92" s="17" t="s">
        <v>148</v>
      </c>
      <c r="AT92" s="17" t="s">
        <v>133</v>
      </c>
      <c r="AU92" s="17" t="s">
        <v>89</v>
      </c>
      <c r="AY92" s="17" t="s">
        <v>130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17" t="s">
        <v>22</v>
      </c>
      <c r="BK92" s="193">
        <f>ROUND(I92*H92,2)</f>
        <v>0</v>
      </c>
      <c r="BL92" s="17" t="s">
        <v>148</v>
      </c>
      <c r="BM92" s="17" t="s">
        <v>263</v>
      </c>
    </row>
    <row r="93" spans="2:51" s="11" customFormat="1" ht="13.5">
      <c r="B93" s="198"/>
      <c r="C93" s="199"/>
      <c r="D93" s="210" t="s">
        <v>188</v>
      </c>
      <c r="E93" s="211" t="s">
        <v>20</v>
      </c>
      <c r="F93" s="212" t="s">
        <v>264</v>
      </c>
      <c r="G93" s="199"/>
      <c r="H93" s="213">
        <v>20.125</v>
      </c>
      <c r="I93" s="204"/>
      <c r="J93" s="199"/>
      <c r="K93" s="199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188</v>
      </c>
      <c r="AU93" s="209" t="s">
        <v>89</v>
      </c>
      <c r="AV93" s="11" t="s">
        <v>89</v>
      </c>
      <c r="AW93" s="11" t="s">
        <v>44</v>
      </c>
      <c r="AX93" s="11" t="s">
        <v>22</v>
      </c>
      <c r="AY93" s="209" t="s">
        <v>130</v>
      </c>
    </row>
    <row r="94" spans="2:63" s="10" customFormat="1" ht="29.25" customHeight="1">
      <c r="B94" s="165"/>
      <c r="C94" s="166"/>
      <c r="D94" s="179" t="s">
        <v>80</v>
      </c>
      <c r="E94" s="180" t="s">
        <v>200</v>
      </c>
      <c r="F94" s="180" t="s">
        <v>201</v>
      </c>
      <c r="G94" s="166"/>
      <c r="H94" s="166"/>
      <c r="I94" s="169"/>
      <c r="J94" s="181">
        <f>BK94</f>
        <v>0</v>
      </c>
      <c r="K94" s="166"/>
      <c r="L94" s="171"/>
      <c r="M94" s="172"/>
      <c r="N94" s="173"/>
      <c r="O94" s="173"/>
      <c r="P94" s="174">
        <f>SUM(P95:P106)</f>
        <v>0</v>
      </c>
      <c r="Q94" s="173"/>
      <c r="R94" s="174">
        <f>SUM(R95:R106)</f>
        <v>0</v>
      </c>
      <c r="S94" s="173"/>
      <c r="T94" s="175">
        <f>SUM(T95:T106)</f>
        <v>0</v>
      </c>
      <c r="AR94" s="176" t="s">
        <v>22</v>
      </c>
      <c r="AT94" s="177" t="s">
        <v>80</v>
      </c>
      <c r="AU94" s="177" t="s">
        <v>22</v>
      </c>
      <c r="AY94" s="176" t="s">
        <v>130</v>
      </c>
      <c r="BK94" s="178">
        <f>SUM(BK95:BK106)</f>
        <v>0</v>
      </c>
    </row>
    <row r="95" spans="2:65" s="1" customFormat="1" ht="31.5" customHeight="1">
      <c r="B95" s="35"/>
      <c r="C95" s="182" t="s">
        <v>154</v>
      </c>
      <c r="D95" s="182" t="s">
        <v>133</v>
      </c>
      <c r="E95" s="183" t="s">
        <v>202</v>
      </c>
      <c r="F95" s="184" t="s">
        <v>203</v>
      </c>
      <c r="G95" s="185" t="s">
        <v>204</v>
      </c>
      <c r="H95" s="186">
        <v>30.016</v>
      </c>
      <c r="I95" s="187"/>
      <c r="J95" s="188">
        <f>ROUND(I95*H95,2)</f>
        <v>0</v>
      </c>
      <c r="K95" s="184" t="s">
        <v>137</v>
      </c>
      <c r="L95" s="55"/>
      <c r="M95" s="189" t="s">
        <v>20</v>
      </c>
      <c r="N95" s="190" t="s">
        <v>52</v>
      </c>
      <c r="O95" s="36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17" t="s">
        <v>148</v>
      </c>
      <c r="AT95" s="17" t="s">
        <v>133</v>
      </c>
      <c r="AU95" s="17" t="s">
        <v>89</v>
      </c>
      <c r="AY95" s="17" t="s">
        <v>130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7" t="s">
        <v>22</v>
      </c>
      <c r="BK95" s="193">
        <f>ROUND(I95*H95,2)</f>
        <v>0</v>
      </c>
      <c r="BL95" s="17" t="s">
        <v>148</v>
      </c>
      <c r="BM95" s="17" t="s">
        <v>265</v>
      </c>
    </row>
    <row r="96" spans="2:51" s="12" customFormat="1" ht="13.5">
      <c r="B96" s="214"/>
      <c r="C96" s="215"/>
      <c r="D96" s="210" t="s">
        <v>188</v>
      </c>
      <c r="E96" s="216" t="s">
        <v>20</v>
      </c>
      <c r="F96" s="217" t="s">
        <v>266</v>
      </c>
      <c r="G96" s="215"/>
      <c r="H96" s="218" t="s">
        <v>20</v>
      </c>
      <c r="I96" s="219"/>
      <c r="J96" s="215"/>
      <c r="K96" s="215"/>
      <c r="L96" s="220"/>
      <c r="M96" s="221"/>
      <c r="N96" s="222"/>
      <c r="O96" s="222"/>
      <c r="P96" s="222"/>
      <c r="Q96" s="222"/>
      <c r="R96" s="222"/>
      <c r="S96" s="222"/>
      <c r="T96" s="223"/>
      <c r="AT96" s="224" t="s">
        <v>188</v>
      </c>
      <c r="AU96" s="224" t="s">
        <v>89</v>
      </c>
      <c r="AV96" s="12" t="s">
        <v>22</v>
      </c>
      <c r="AW96" s="12" t="s">
        <v>44</v>
      </c>
      <c r="AX96" s="12" t="s">
        <v>81</v>
      </c>
      <c r="AY96" s="224" t="s">
        <v>130</v>
      </c>
    </row>
    <row r="97" spans="2:51" s="11" customFormat="1" ht="13.5">
      <c r="B97" s="198"/>
      <c r="C97" s="199"/>
      <c r="D97" s="200" t="s">
        <v>188</v>
      </c>
      <c r="E97" s="201" t="s">
        <v>20</v>
      </c>
      <c r="F97" s="202" t="s">
        <v>267</v>
      </c>
      <c r="G97" s="199"/>
      <c r="H97" s="203">
        <v>30.016</v>
      </c>
      <c r="I97" s="204"/>
      <c r="J97" s="199"/>
      <c r="K97" s="199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188</v>
      </c>
      <c r="AU97" s="209" t="s">
        <v>89</v>
      </c>
      <c r="AV97" s="11" t="s">
        <v>89</v>
      </c>
      <c r="AW97" s="11" t="s">
        <v>44</v>
      </c>
      <c r="AX97" s="11" t="s">
        <v>22</v>
      </c>
      <c r="AY97" s="209" t="s">
        <v>130</v>
      </c>
    </row>
    <row r="98" spans="2:65" s="1" customFormat="1" ht="31.5" customHeight="1">
      <c r="B98" s="35"/>
      <c r="C98" s="182" t="s">
        <v>159</v>
      </c>
      <c r="D98" s="182" t="s">
        <v>133</v>
      </c>
      <c r="E98" s="183" t="s">
        <v>206</v>
      </c>
      <c r="F98" s="184" t="s">
        <v>207</v>
      </c>
      <c r="G98" s="185" t="s">
        <v>204</v>
      </c>
      <c r="H98" s="186">
        <v>308.088</v>
      </c>
      <c r="I98" s="187"/>
      <c r="J98" s="188">
        <f>ROUND(I98*H98,2)</f>
        <v>0</v>
      </c>
      <c r="K98" s="184" t="s">
        <v>137</v>
      </c>
      <c r="L98" s="55"/>
      <c r="M98" s="189" t="s">
        <v>20</v>
      </c>
      <c r="N98" s="190" t="s">
        <v>52</v>
      </c>
      <c r="O98" s="36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AR98" s="17" t="s">
        <v>148</v>
      </c>
      <c r="AT98" s="17" t="s">
        <v>133</v>
      </c>
      <c r="AU98" s="17" t="s">
        <v>89</v>
      </c>
      <c r="AY98" s="17" t="s">
        <v>130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7" t="s">
        <v>22</v>
      </c>
      <c r="BK98" s="193">
        <f>ROUND(I98*H98,2)</f>
        <v>0</v>
      </c>
      <c r="BL98" s="17" t="s">
        <v>148</v>
      </c>
      <c r="BM98" s="17" t="s">
        <v>268</v>
      </c>
    </row>
    <row r="99" spans="2:51" s="11" customFormat="1" ht="13.5">
      <c r="B99" s="198"/>
      <c r="C99" s="199"/>
      <c r="D99" s="210" t="s">
        <v>188</v>
      </c>
      <c r="E99" s="211" t="s">
        <v>20</v>
      </c>
      <c r="F99" s="212" t="s">
        <v>269</v>
      </c>
      <c r="G99" s="199"/>
      <c r="H99" s="213">
        <v>28.008</v>
      </c>
      <c r="I99" s="204"/>
      <c r="J99" s="199"/>
      <c r="K99" s="199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188</v>
      </c>
      <c r="AU99" s="209" t="s">
        <v>89</v>
      </c>
      <c r="AV99" s="11" t="s">
        <v>89</v>
      </c>
      <c r="AW99" s="11" t="s">
        <v>44</v>
      </c>
      <c r="AX99" s="11" t="s">
        <v>22</v>
      </c>
      <c r="AY99" s="209" t="s">
        <v>130</v>
      </c>
    </row>
    <row r="100" spans="2:51" s="11" customFormat="1" ht="13.5">
      <c r="B100" s="198"/>
      <c r="C100" s="199"/>
      <c r="D100" s="200" t="s">
        <v>188</v>
      </c>
      <c r="E100" s="199"/>
      <c r="F100" s="202" t="s">
        <v>270</v>
      </c>
      <c r="G100" s="199"/>
      <c r="H100" s="203">
        <v>308.088</v>
      </c>
      <c r="I100" s="204"/>
      <c r="J100" s="199"/>
      <c r="K100" s="199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188</v>
      </c>
      <c r="AU100" s="209" t="s">
        <v>89</v>
      </c>
      <c r="AV100" s="11" t="s">
        <v>89</v>
      </c>
      <c r="AW100" s="11" t="s">
        <v>4</v>
      </c>
      <c r="AX100" s="11" t="s">
        <v>22</v>
      </c>
      <c r="AY100" s="209" t="s">
        <v>130</v>
      </c>
    </row>
    <row r="101" spans="2:65" s="1" customFormat="1" ht="22.5" customHeight="1">
      <c r="B101" s="35"/>
      <c r="C101" s="182" t="s">
        <v>165</v>
      </c>
      <c r="D101" s="182" t="s">
        <v>133</v>
      </c>
      <c r="E101" s="183" t="s">
        <v>210</v>
      </c>
      <c r="F101" s="184" t="s">
        <v>211</v>
      </c>
      <c r="G101" s="185" t="s">
        <v>204</v>
      </c>
      <c r="H101" s="186">
        <v>30.016</v>
      </c>
      <c r="I101" s="187"/>
      <c r="J101" s="188">
        <f>ROUND(I101*H101,2)</f>
        <v>0</v>
      </c>
      <c r="K101" s="184" t="s">
        <v>137</v>
      </c>
      <c r="L101" s="55"/>
      <c r="M101" s="189" t="s">
        <v>20</v>
      </c>
      <c r="N101" s="190" t="s">
        <v>52</v>
      </c>
      <c r="O101" s="36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17" t="s">
        <v>148</v>
      </c>
      <c r="AT101" s="17" t="s">
        <v>133</v>
      </c>
      <c r="AU101" s="17" t="s">
        <v>89</v>
      </c>
      <c r="AY101" s="17" t="s">
        <v>130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7" t="s">
        <v>22</v>
      </c>
      <c r="BK101" s="193">
        <f>ROUND(I101*H101,2)</f>
        <v>0</v>
      </c>
      <c r="BL101" s="17" t="s">
        <v>148</v>
      </c>
      <c r="BM101" s="17" t="s">
        <v>271</v>
      </c>
    </row>
    <row r="102" spans="2:65" s="1" customFormat="1" ht="31.5" customHeight="1">
      <c r="B102" s="35"/>
      <c r="C102" s="182" t="s">
        <v>182</v>
      </c>
      <c r="D102" s="182" t="s">
        <v>133</v>
      </c>
      <c r="E102" s="183" t="s">
        <v>272</v>
      </c>
      <c r="F102" s="184" t="s">
        <v>273</v>
      </c>
      <c r="G102" s="185" t="s">
        <v>204</v>
      </c>
      <c r="H102" s="186">
        <v>10.462</v>
      </c>
      <c r="I102" s="187"/>
      <c r="J102" s="188">
        <f>ROUND(I102*H102,2)</f>
        <v>0</v>
      </c>
      <c r="K102" s="184" t="s">
        <v>137</v>
      </c>
      <c r="L102" s="55"/>
      <c r="M102" s="189" t="s">
        <v>20</v>
      </c>
      <c r="N102" s="190" t="s">
        <v>52</v>
      </c>
      <c r="O102" s="36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7" t="s">
        <v>148</v>
      </c>
      <c r="AT102" s="17" t="s">
        <v>133</v>
      </c>
      <c r="AU102" s="17" t="s">
        <v>89</v>
      </c>
      <c r="AY102" s="17" t="s">
        <v>130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7" t="s">
        <v>22</v>
      </c>
      <c r="BK102" s="193">
        <f>ROUND(I102*H102,2)</f>
        <v>0</v>
      </c>
      <c r="BL102" s="17" t="s">
        <v>148</v>
      </c>
      <c r="BM102" s="17" t="s">
        <v>274</v>
      </c>
    </row>
    <row r="103" spans="2:51" s="12" customFormat="1" ht="13.5">
      <c r="B103" s="214"/>
      <c r="C103" s="215"/>
      <c r="D103" s="210" t="s">
        <v>188</v>
      </c>
      <c r="E103" s="216" t="s">
        <v>20</v>
      </c>
      <c r="F103" s="217" t="s">
        <v>275</v>
      </c>
      <c r="G103" s="215"/>
      <c r="H103" s="218" t="s">
        <v>20</v>
      </c>
      <c r="I103" s="219"/>
      <c r="J103" s="215"/>
      <c r="K103" s="215"/>
      <c r="L103" s="220"/>
      <c r="M103" s="221"/>
      <c r="N103" s="222"/>
      <c r="O103" s="222"/>
      <c r="P103" s="222"/>
      <c r="Q103" s="222"/>
      <c r="R103" s="222"/>
      <c r="S103" s="222"/>
      <c r="T103" s="223"/>
      <c r="AT103" s="224" t="s">
        <v>188</v>
      </c>
      <c r="AU103" s="224" t="s">
        <v>89</v>
      </c>
      <c r="AV103" s="12" t="s">
        <v>22</v>
      </c>
      <c r="AW103" s="12" t="s">
        <v>44</v>
      </c>
      <c r="AX103" s="12" t="s">
        <v>81</v>
      </c>
      <c r="AY103" s="224" t="s">
        <v>130</v>
      </c>
    </row>
    <row r="104" spans="2:51" s="11" customFormat="1" ht="13.5">
      <c r="B104" s="198"/>
      <c r="C104" s="199"/>
      <c r="D104" s="200" t="s">
        <v>188</v>
      </c>
      <c r="E104" s="201" t="s">
        <v>20</v>
      </c>
      <c r="F104" s="202" t="s">
        <v>276</v>
      </c>
      <c r="G104" s="199"/>
      <c r="H104" s="203">
        <v>10.462</v>
      </c>
      <c r="I104" s="204"/>
      <c r="J104" s="199"/>
      <c r="K104" s="199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188</v>
      </c>
      <c r="AU104" s="209" t="s">
        <v>89</v>
      </c>
      <c r="AV104" s="11" t="s">
        <v>89</v>
      </c>
      <c r="AW104" s="11" t="s">
        <v>44</v>
      </c>
      <c r="AX104" s="11" t="s">
        <v>22</v>
      </c>
      <c r="AY104" s="209" t="s">
        <v>130</v>
      </c>
    </row>
    <row r="105" spans="2:65" s="1" customFormat="1" ht="22.5" customHeight="1">
      <c r="B105" s="35"/>
      <c r="C105" s="182" t="s">
        <v>27</v>
      </c>
      <c r="D105" s="182" t="s">
        <v>133</v>
      </c>
      <c r="E105" s="183" t="s">
        <v>213</v>
      </c>
      <c r="F105" s="184" t="s">
        <v>214</v>
      </c>
      <c r="G105" s="185" t="s">
        <v>204</v>
      </c>
      <c r="H105" s="186">
        <v>14.028</v>
      </c>
      <c r="I105" s="187"/>
      <c r="J105" s="188">
        <f>ROUND(I105*H105,2)</f>
        <v>0</v>
      </c>
      <c r="K105" s="184" t="s">
        <v>137</v>
      </c>
      <c r="L105" s="55"/>
      <c r="M105" s="189" t="s">
        <v>20</v>
      </c>
      <c r="N105" s="190" t="s">
        <v>52</v>
      </c>
      <c r="O105" s="36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7" t="s">
        <v>148</v>
      </c>
      <c r="AT105" s="17" t="s">
        <v>133</v>
      </c>
      <c r="AU105" s="17" t="s">
        <v>89</v>
      </c>
      <c r="AY105" s="17" t="s">
        <v>130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7" t="s">
        <v>22</v>
      </c>
      <c r="BK105" s="193">
        <f>ROUND(I105*H105,2)</f>
        <v>0</v>
      </c>
      <c r="BL105" s="17" t="s">
        <v>148</v>
      </c>
      <c r="BM105" s="17" t="s">
        <v>277</v>
      </c>
    </row>
    <row r="106" spans="2:65" s="1" customFormat="1" ht="31.5" customHeight="1">
      <c r="B106" s="35"/>
      <c r="C106" s="182" t="s">
        <v>225</v>
      </c>
      <c r="D106" s="182" t="s">
        <v>133</v>
      </c>
      <c r="E106" s="183" t="s">
        <v>216</v>
      </c>
      <c r="F106" s="184" t="s">
        <v>217</v>
      </c>
      <c r="G106" s="185" t="s">
        <v>204</v>
      </c>
      <c r="H106" s="186">
        <v>16.488</v>
      </c>
      <c r="I106" s="187"/>
      <c r="J106" s="188">
        <f>ROUND(I106*H106,2)</f>
        <v>0</v>
      </c>
      <c r="K106" s="184" t="s">
        <v>137</v>
      </c>
      <c r="L106" s="55"/>
      <c r="M106" s="189" t="s">
        <v>20</v>
      </c>
      <c r="N106" s="194" t="s">
        <v>52</v>
      </c>
      <c r="O106" s="195"/>
      <c r="P106" s="196">
        <f>O106*H106</f>
        <v>0</v>
      </c>
      <c r="Q106" s="196">
        <v>0</v>
      </c>
      <c r="R106" s="196">
        <f>Q106*H106</f>
        <v>0</v>
      </c>
      <c r="S106" s="196">
        <v>0</v>
      </c>
      <c r="T106" s="197">
        <f>S106*H106</f>
        <v>0</v>
      </c>
      <c r="AR106" s="17" t="s">
        <v>148</v>
      </c>
      <c r="AT106" s="17" t="s">
        <v>133</v>
      </c>
      <c r="AU106" s="17" t="s">
        <v>89</v>
      </c>
      <c r="AY106" s="17" t="s">
        <v>130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7" t="s">
        <v>22</v>
      </c>
      <c r="BK106" s="193">
        <f>ROUND(I106*H106,2)</f>
        <v>0</v>
      </c>
      <c r="BL106" s="17" t="s">
        <v>148</v>
      </c>
      <c r="BM106" s="17" t="s">
        <v>278</v>
      </c>
    </row>
    <row r="107" spans="2:12" s="1" customFormat="1" ht="6.75" customHeight="1">
      <c r="B107" s="50"/>
      <c r="C107" s="51"/>
      <c r="D107" s="51"/>
      <c r="E107" s="51"/>
      <c r="F107" s="51"/>
      <c r="G107" s="51"/>
      <c r="H107" s="51"/>
      <c r="I107" s="128"/>
      <c r="J107" s="51"/>
      <c r="K107" s="51"/>
      <c r="L107" s="55"/>
    </row>
  </sheetData>
  <sheetProtection password="CC35" sheet="1" objects="1" scenarios="1" formatColumns="0" formatRows="0" sort="0" autoFilter="0"/>
  <autoFilter ref="C78:K78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253" customWidth="1"/>
    <col min="2" max="2" width="1.66796875" style="253" customWidth="1"/>
    <col min="3" max="4" width="5" style="253" customWidth="1"/>
    <col min="5" max="5" width="11.66015625" style="253" customWidth="1"/>
    <col min="6" max="6" width="9.16015625" style="253" customWidth="1"/>
    <col min="7" max="7" width="5" style="253" customWidth="1"/>
    <col min="8" max="8" width="77.83203125" style="253" customWidth="1"/>
    <col min="9" max="10" width="20" style="253" customWidth="1"/>
    <col min="11" max="11" width="1.66796875" style="253" customWidth="1"/>
    <col min="12" max="16384" width="9.33203125" style="253" customWidth="1"/>
  </cols>
  <sheetData>
    <row r="1" ht="37.5" customHeight="1"/>
    <row r="2" spans="2:1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259" customFormat="1" ht="45" customHeight="1">
      <c r="B3" s="257"/>
      <c r="C3" s="378" t="s">
        <v>286</v>
      </c>
      <c r="D3" s="378"/>
      <c r="E3" s="378"/>
      <c r="F3" s="378"/>
      <c r="G3" s="378"/>
      <c r="H3" s="378"/>
      <c r="I3" s="378"/>
      <c r="J3" s="378"/>
      <c r="K3" s="258"/>
    </row>
    <row r="4" spans="2:11" ht="25.5" customHeight="1">
      <c r="B4" s="260"/>
      <c r="C4" s="383" t="s">
        <v>287</v>
      </c>
      <c r="D4" s="383"/>
      <c r="E4" s="383"/>
      <c r="F4" s="383"/>
      <c r="G4" s="383"/>
      <c r="H4" s="383"/>
      <c r="I4" s="383"/>
      <c r="J4" s="383"/>
      <c r="K4" s="261"/>
    </row>
    <row r="5" spans="2:11" ht="5.25" customHeight="1">
      <c r="B5" s="260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>
      <c r="B6" s="260"/>
      <c r="C6" s="380" t="s">
        <v>288</v>
      </c>
      <c r="D6" s="380"/>
      <c r="E6" s="380"/>
      <c r="F6" s="380"/>
      <c r="G6" s="380"/>
      <c r="H6" s="380"/>
      <c r="I6" s="380"/>
      <c r="J6" s="380"/>
      <c r="K6" s="261"/>
    </row>
    <row r="7" spans="2:11" ht="15" customHeight="1">
      <c r="B7" s="263"/>
      <c r="C7" s="380" t="s">
        <v>289</v>
      </c>
      <c r="D7" s="380"/>
      <c r="E7" s="380"/>
      <c r="F7" s="380"/>
      <c r="G7" s="380"/>
      <c r="H7" s="380"/>
      <c r="I7" s="380"/>
      <c r="J7" s="380"/>
      <c r="K7" s="261"/>
    </row>
    <row r="8" spans="2:11" ht="12.75" customHeight="1">
      <c r="B8" s="263"/>
      <c r="C8" s="264"/>
      <c r="D8" s="264"/>
      <c r="E8" s="264"/>
      <c r="F8" s="264"/>
      <c r="G8" s="264"/>
      <c r="H8" s="264"/>
      <c r="I8" s="264"/>
      <c r="J8" s="264"/>
      <c r="K8" s="261"/>
    </row>
    <row r="9" spans="2:11" ht="15" customHeight="1">
      <c r="B9" s="263"/>
      <c r="C9" s="380" t="s">
        <v>290</v>
      </c>
      <c r="D9" s="380"/>
      <c r="E9" s="380"/>
      <c r="F9" s="380"/>
      <c r="G9" s="380"/>
      <c r="H9" s="380"/>
      <c r="I9" s="380"/>
      <c r="J9" s="380"/>
      <c r="K9" s="261"/>
    </row>
    <row r="10" spans="2:11" ht="15" customHeight="1">
      <c r="B10" s="263"/>
      <c r="C10" s="264"/>
      <c r="D10" s="380" t="s">
        <v>291</v>
      </c>
      <c r="E10" s="380"/>
      <c r="F10" s="380"/>
      <c r="G10" s="380"/>
      <c r="H10" s="380"/>
      <c r="I10" s="380"/>
      <c r="J10" s="380"/>
      <c r="K10" s="261"/>
    </row>
    <row r="11" spans="2:11" ht="15" customHeight="1">
      <c r="B11" s="263"/>
      <c r="C11" s="265"/>
      <c r="D11" s="380" t="s">
        <v>292</v>
      </c>
      <c r="E11" s="380"/>
      <c r="F11" s="380"/>
      <c r="G11" s="380"/>
      <c r="H11" s="380"/>
      <c r="I11" s="380"/>
      <c r="J11" s="380"/>
      <c r="K11" s="261"/>
    </row>
    <row r="12" spans="2:11" ht="12.75" customHeight="1">
      <c r="B12" s="263"/>
      <c r="C12" s="265"/>
      <c r="D12" s="265"/>
      <c r="E12" s="265"/>
      <c r="F12" s="265"/>
      <c r="G12" s="265"/>
      <c r="H12" s="265"/>
      <c r="I12" s="265"/>
      <c r="J12" s="265"/>
      <c r="K12" s="261"/>
    </row>
    <row r="13" spans="2:11" ht="15" customHeight="1">
      <c r="B13" s="263"/>
      <c r="C13" s="265"/>
      <c r="D13" s="380" t="s">
        <v>293</v>
      </c>
      <c r="E13" s="380"/>
      <c r="F13" s="380"/>
      <c r="G13" s="380"/>
      <c r="H13" s="380"/>
      <c r="I13" s="380"/>
      <c r="J13" s="380"/>
      <c r="K13" s="261"/>
    </row>
    <row r="14" spans="2:11" ht="15" customHeight="1">
      <c r="B14" s="263"/>
      <c r="C14" s="265"/>
      <c r="D14" s="380" t="s">
        <v>294</v>
      </c>
      <c r="E14" s="380"/>
      <c r="F14" s="380"/>
      <c r="G14" s="380"/>
      <c r="H14" s="380"/>
      <c r="I14" s="380"/>
      <c r="J14" s="380"/>
      <c r="K14" s="261"/>
    </row>
    <row r="15" spans="2:11" ht="15" customHeight="1">
      <c r="B15" s="263"/>
      <c r="C15" s="265"/>
      <c r="D15" s="380" t="s">
        <v>295</v>
      </c>
      <c r="E15" s="380"/>
      <c r="F15" s="380"/>
      <c r="G15" s="380"/>
      <c r="H15" s="380"/>
      <c r="I15" s="380"/>
      <c r="J15" s="380"/>
      <c r="K15" s="261"/>
    </row>
    <row r="16" spans="2:11" ht="15" customHeight="1">
      <c r="B16" s="263"/>
      <c r="C16" s="265"/>
      <c r="D16" s="265"/>
      <c r="E16" s="266" t="s">
        <v>92</v>
      </c>
      <c r="F16" s="380" t="s">
        <v>296</v>
      </c>
      <c r="G16" s="380"/>
      <c r="H16" s="380"/>
      <c r="I16" s="380"/>
      <c r="J16" s="380"/>
      <c r="K16" s="261"/>
    </row>
    <row r="17" spans="2:11" ht="15" customHeight="1">
      <c r="B17" s="263"/>
      <c r="C17" s="265"/>
      <c r="D17" s="265"/>
      <c r="E17" s="266" t="s">
        <v>297</v>
      </c>
      <c r="F17" s="380" t="s">
        <v>298</v>
      </c>
      <c r="G17" s="380"/>
      <c r="H17" s="380"/>
      <c r="I17" s="380"/>
      <c r="J17" s="380"/>
      <c r="K17" s="261"/>
    </row>
    <row r="18" spans="2:11" ht="15" customHeight="1">
      <c r="B18" s="263"/>
      <c r="C18" s="265"/>
      <c r="D18" s="265"/>
      <c r="E18" s="266" t="s">
        <v>299</v>
      </c>
      <c r="F18" s="380" t="s">
        <v>300</v>
      </c>
      <c r="G18" s="380"/>
      <c r="H18" s="380"/>
      <c r="I18" s="380"/>
      <c r="J18" s="380"/>
      <c r="K18" s="261"/>
    </row>
    <row r="19" spans="2:11" ht="15" customHeight="1">
      <c r="B19" s="263"/>
      <c r="C19" s="265"/>
      <c r="D19" s="265"/>
      <c r="E19" s="266" t="s">
        <v>87</v>
      </c>
      <c r="F19" s="380" t="s">
        <v>301</v>
      </c>
      <c r="G19" s="380"/>
      <c r="H19" s="380"/>
      <c r="I19" s="380"/>
      <c r="J19" s="380"/>
      <c r="K19" s="261"/>
    </row>
    <row r="20" spans="2:11" ht="15" customHeight="1">
      <c r="B20" s="263"/>
      <c r="C20" s="265"/>
      <c r="D20" s="265"/>
      <c r="E20" s="266" t="s">
        <v>302</v>
      </c>
      <c r="F20" s="380" t="s">
        <v>303</v>
      </c>
      <c r="G20" s="380"/>
      <c r="H20" s="380"/>
      <c r="I20" s="380"/>
      <c r="J20" s="380"/>
      <c r="K20" s="261"/>
    </row>
    <row r="21" spans="2:11" ht="15" customHeight="1">
      <c r="B21" s="263"/>
      <c r="C21" s="265"/>
      <c r="D21" s="265"/>
      <c r="E21" s="266" t="s">
        <v>304</v>
      </c>
      <c r="F21" s="380" t="s">
        <v>305</v>
      </c>
      <c r="G21" s="380"/>
      <c r="H21" s="380"/>
      <c r="I21" s="380"/>
      <c r="J21" s="380"/>
      <c r="K21" s="261"/>
    </row>
    <row r="22" spans="2:11" ht="12.75" customHeight="1">
      <c r="B22" s="263"/>
      <c r="C22" s="265"/>
      <c r="D22" s="265"/>
      <c r="E22" s="265"/>
      <c r="F22" s="265"/>
      <c r="G22" s="265"/>
      <c r="H22" s="265"/>
      <c r="I22" s="265"/>
      <c r="J22" s="265"/>
      <c r="K22" s="261"/>
    </row>
    <row r="23" spans="2:11" ht="15" customHeight="1">
      <c r="B23" s="263"/>
      <c r="C23" s="380" t="s">
        <v>306</v>
      </c>
      <c r="D23" s="380"/>
      <c r="E23" s="380"/>
      <c r="F23" s="380"/>
      <c r="G23" s="380"/>
      <c r="H23" s="380"/>
      <c r="I23" s="380"/>
      <c r="J23" s="380"/>
      <c r="K23" s="261"/>
    </row>
    <row r="24" spans="2:11" ht="15" customHeight="1">
      <c r="B24" s="263"/>
      <c r="C24" s="380" t="s">
        <v>307</v>
      </c>
      <c r="D24" s="380"/>
      <c r="E24" s="380"/>
      <c r="F24" s="380"/>
      <c r="G24" s="380"/>
      <c r="H24" s="380"/>
      <c r="I24" s="380"/>
      <c r="J24" s="380"/>
      <c r="K24" s="261"/>
    </row>
    <row r="25" spans="2:11" ht="15" customHeight="1">
      <c r="B25" s="263"/>
      <c r="C25" s="264"/>
      <c r="D25" s="380" t="s">
        <v>308</v>
      </c>
      <c r="E25" s="380"/>
      <c r="F25" s="380"/>
      <c r="G25" s="380"/>
      <c r="H25" s="380"/>
      <c r="I25" s="380"/>
      <c r="J25" s="380"/>
      <c r="K25" s="261"/>
    </row>
    <row r="26" spans="2:11" ht="15" customHeight="1">
      <c r="B26" s="263"/>
      <c r="C26" s="265"/>
      <c r="D26" s="380" t="s">
        <v>309</v>
      </c>
      <c r="E26" s="380"/>
      <c r="F26" s="380"/>
      <c r="G26" s="380"/>
      <c r="H26" s="380"/>
      <c r="I26" s="380"/>
      <c r="J26" s="380"/>
      <c r="K26" s="261"/>
    </row>
    <row r="27" spans="2:11" ht="12.75" customHeight="1">
      <c r="B27" s="263"/>
      <c r="C27" s="265"/>
      <c r="D27" s="265"/>
      <c r="E27" s="265"/>
      <c r="F27" s="265"/>
      <c r="G27" s="265"/>
      <c r="H27" s="265"/>
      <c r="I27" s="265"/>
      <c r="J27" s="265"/>
      <c r="K27" s="261"/>
    </row>
    <row r="28" spans="2:11" ht="15" customHeight="1">
      <c r="B28" s="263"/>
      <c r="C28" s="265"/>
      <c r="D28" s="380" t="s">
        <v>310</v>
      </c>
      <c r="E28" s="380"/>
      <c r="F28" s="380"/>
      <c r="G28" s="380"/>
      <c r="H28" s="380"/>
      <c r="I28" s="380"/>
      <c r="J28" s="380"/>
      <c r="K28" s="261"/>
    </row>
    <row r="29" spans="2:11" ht="15" customHeight="1">
      <c r="B29" s="263"/>
      <c r="C29" s="265"/>
      <c r="D29" s="380" t="s">
        <v>311</v>
      </c>
      <c r="E29" s="380"/>
      <c r="F29" s="380"/>
      <c r="G29" s="380"/>
      <c r="H29" s="380"/>
      <c r="I29" s="380"/>
      <c r="J29" s="380"/>
      <c r="K29" s="261"/>
    </row>
    <row r="30" spans="2:11" ht="12.75" customHeight="1">
      <c r="B30" s="263"/>
      <c r="C30" s="265"/>
      <c r="D30" s="265"/>
      <c r="E30" s="265"/>
      <c r="F30" s="265"/>
      <c r="G30" s="265"/>
      <c r="H30" s="265"/>
      <c r="I30" s="265"/>
      <c r="J30" s="265"/>
      <c r="K30" s="261"/>
    </row>
    <row r="31" spans="2:11" ht="15" customHeight="1">
      <c r="B31" s="263"/>
      <c r="C31" s="265"/>
      <c r="D31" s="380" t="s">
        <v>312</v>
      </c>
      <c r="E31" s="380"/>
      <c r="F31" s="380"/>
      <c r="G31" s="380"/>
      <c r="H31" s="380"/>
      <c r="I31" s="380"/>
      <c r="J31" s="380"/>
      <c r="K31" s="261"/>
    </row>
    <row r="32" spans="2:11" ht="15" customHeight="1">
      <c r="B32" s="263"/>
      <c r="C32" s="265"/>
      <c r="D32" s="380" t="s">
        <v>313</v>
      </c>
      <c r="E32" s="380"/>
      <c r="F32" s="380"/>
      <c r="G32" s="380"/>
      <c r="H32" s="380"/>
      <c r="I32" s="380"/>
      <c r="J32" s="380"/>
      <c r="K32" s="261"/>
    </row>
    <row r="33" spans="2:11" ht="15" customHeight="1">
      <c r="B33" s="263"/>
      <c r="C33" s="265"/>
      <c r="D33" s="380" t="s">
        <v>314</v>
      </c>
      <c r="E33" s="380"/>
      <c r="F33" s="380"/>
      <c r="G33" s="380"/>
      <c r="H33" s="380"/>
      <c r="I33" s="380"/>
      <c r="J33" s="380"/>
      <c r="K33" s="261"/>
    </row>
    <row r="34" spans="2:11" ht="15" customHeight="1">
      <c r="B34" s="263"/>
      <c r="C34" s="265"/>
      <c r="D34" s="264"/>
      <c r="E34" s="267" t="s">
        <v>115</v>
      </c>
      <c r="F34" s="264"/>
      <c r="G34" s="380" t="s">
        <v>315</v>
      </c>
      <c r="H34" s="380"/>
      <c r="I34" s="380"/>
      <c r="J34" s="380"/>
      <c r="K34" s="261"/>
    </row>
    <row r="35" spans="2:11" ht="30.75" customHeight="1">
      <c r="B35" s="263"/>
      <c r="C35" s="265"/>
      <c r="D35" s="264"/>
      <c r="E35" s="267" t="s">
        <v>316</v>
      </c>
      <c r="F35" s="264"/>
      <c r="G35" s="380" t="s">
        <v>317</v>
      </c>
      <c r="H35" s="380"/>
      <c r="I35" s="380"/>
      <c r="J35" s="380"/>
      <c r="K35" s="261"/>
    </row>
    <row r="36" spans="2:11" ht="15" customHeight="1">
      <c r="B36" s="263"/>
      <c r="C36" s="265"/>
      <c r="D36" s="264"/>
      <c r="E36" s="267" t="s">
        <v>62</v>
      </c>
      <c r="F36" s="264"/>
      <c r="G36" s="380" t="s">
        <v>318</v>
      </c>
      <c r="H36" s="380"/>
      <c r="I36" s="380"/>
      <c r="J36" s="380"/>
      <c r="K36" s="261"/>
    </row>
    <row r="37" spans="2:11" ht="15" customHeight="1">
      <c r="B37" s="263"/>
      <c r="C37" s="265"/>
      <c r="D37" s="264"/>
      <c r="E37" s="267" t="s">
        <v>116</v>
      </c>
      <c r="F37" s="264"/>
      <c r="G37" s="380" t="s">
        <v>319</v>
      </c>
      <c r="H37" s="380"/>
      <c r="I37" s="380"/>
      <c r="J37" s="380"/>
      <c r="K37" s="261"/>
    </row>
    <row r="38" spans="2:11" ht="15" customHeight="1">
      <c r="B38" s="263"/>
      <c r="C38" s="265"/>
      <c r="D38" s="264"/>
      <c r="E38" s="267" t="s">
        <v>117</v>
      </c>
      <c r="F38" s="264"/>
      <c r="G38" s="380" t="s">
        <v>320</v>
      </c>
      <c r="H38" s="380"/>
      <c r="I38" s="380"/>
      <c r="J38" s="380"/>
      <c r="K38" s="261"/>
    </row>
    <row r="39" spans="2:11" ht="15" customHeight="1">
      <c r="B39" s="263"/>
      <c r="C39" s="265"/>
      <c r="D39" s="264"/>
      <c r="E39" s="267" t="s">
        <v>118</v>
      </c>
      <c r="F39" s="264"/>
      <c r="G39" s="380" t="s">
        <v>321</v>
      </c>
      <c r="H39" s="380"/>
      <c r="I39" s="380"/>
      <c r="J39" s="380"/>
      <c r="K39" s="261"/>
    </row>
    <row r="40" spans="2:11" ht="15" customHeight="1">
      <c r="B40" s="263"/>
      <c r="C40" s="265"/>
      <c r="D40" s="264"/>
      <c r="E40" s="267" t="s">
        <v>322</v>
      </c>
      <c r="F40" s="264"/>
      <c r="G40" s="380" t="s">
        <v>323</v>
      </c>
      <c r="H40" s="380"/>
      <c r="I40" s="380"/>
      <c r="J40" s="380"/>
      <c r="K40" s="261"/>
    </row>
    <row r="41" spans="2:11" ht="15" customHeight="1">
      <c r="B41" s="263"/>
      <c r="C41" s="265"/>
      <c r="D41" s="264"/>
      <c r="E41" s="267"/>
      <c r="F41" s="264"/>
      <c r="G41" s="380" t="s">
        <v>324</v>
      </c>
      <c r="H41" s="380"/>
      <c r="I41" s="380"/>
      <c r="J41" s="380"/>
      <c r="K41" s="261"/>
    </row>
    <row r="42" spans="2:11" ht="15" customHeight="1">
      <c r="B42" s="263"/>
      <c r="C42" s="265"/>
      <c r="D42" s="264"/>
      <c r="E42" s="267" t="s">
        <v>325</v>
      </c>
      <c r="F42" s="264"/>
      <c r="G42" s="380" t="s">
        <v>326</v>
      </c>
      <c r="H42" s="380"/>
      <c r="I42" s="380"/>
      <c r="J42" s="380"/>
      <c r="K42" s="261"/>
    </row>
    <row r="43" spans="2:11" ht="15" customHeight="1">
      <c r="B43" s="263"/>
      <c r="C43" s="265"/>
      <c r="D43" s="264"/>
      <c r="E43" s="267" t="s">
        <v>120</v>
      </c>
      <c r="F43" s="264"/>
      <c r="G43" s="380" t="s">
        <v>327</v>
      </c>
      <c r="H43" s="380"/>
      <c r="I43" s="380"/>
      <c r="J43" s="380"/>
      <c r="K43" s="261"/>
    </row>
    <row r="44" spans="2:11" ht="12.75" customHeight="1">
      <c r="B44" s="263"/>
      <c r="C44" s="265"/>
      <c r="D44" s="264"/>
      <c r="E44" s="264"/>
      <c r="F44" s="264"/>
      <c r="G44" s="264"/>
      <c r="H44" s="264"/>
      <c r="I44" s="264"/>
      <c r="J44" s="264"/>
      <c r="K44" s="261"/>
    </row>
    <row r="45" spans="2:11" ht="15" customHeight="1">
      <c r="B45" s="263"/>
      <c r="C45" s="265"/>
      <c r="D45" s="380" t="s">
        <v>328</v>
      </c>
      <c r="E45" s="380"/>
      <c r="F45" s="380"/>
      <c r="G45" s="380"/>
      <c r="H45" s="380"/>
      <c r="I45" s="380"/>
      <c r="J45" s="380"/>
      <c r="K45" s="261"/>
    </row>
    <row r="46" spans="2:11" ht="15" customHeight="1">
      <c r="B46" s="263"/>
      <c r="C46" s="265"/>
      <c r="D46" s="265"/>
      <c r="E46" s="380" t="s">
        <v>329</v>
      </c>
      <c r="F46" s="380"/>
      <c r="G46" s="380"/>
      <c r="H46" s="380"/>
      <c r="I46" s="380"/>
      <c r="J46" s="380"/>
      <c r="K46" s="261"/>
    </row>
    <row r="47" spans="2:11" ht="15" customHeight="1">
      <c r="B47" s="263"/>
      <c r="C47" s="265"/>
      <c r="D47" s="265"/>
      <c r="E47" s="380" t="s">
        <v>330</v>
      </c>
      <c r="F47" s="380"/>
      <c r="G47" s="380"/>
      <c r="H47" s="380"/>
      <c r="I47" s="380"/>
      <c r="J47" s="380"/>
      <c r="K47" s="261"/>
    </row>
    <row r="48" spans="2:11" ht="15" customHeight="1">
      <c r="B48" s="263"/>
      <c r="C48" s="265"/>
      <c r="D48" s="265"/>
      <c r="E48" s="380" t="s">
        <v>331</v>
      </c>
      <c r="F48" s="380"/>
      <c r="G48" s="380"/>
      <c r="H48" s="380"/>
      <c r="I48" s="380"/>
      <c r="J48" s="380"/>
      <c r="K48" s="261"/>
    </row>
    <row r="49" spans="2:11" ht="15" customHeight="1">
      <c r="B49" s="263"/>
      <c r="C49" s="265"/>
      <c r="D49" s="380" t="s">
        <v>332</v>
      </c>
      <c r="E49" s="380"/>
      <c r="F49" s="380"/>
      <c r="G49" s="380"/>
      <c r="H49" s="380"/>
      <c r="I49" s="380"/>
      <c r="J49" s="380"/>
      <c r="K49" s="261"/>
    </row>
    <row r="50" spans="2:11" ht="25.5" customHeight="1">
      <c r="B50" s="260"/>
      <c r="C50" s="383" t="s">
        <v>333</v>
      </c>
      <c r="D50" s="383"/>
      <c r="E50" s="383"/>
      <c r="F50" s="383"/>
      <c r="G50" s="383"/>
      <c r="H50" s="383"/>
      <c r="I50" s="383"/>
      <c r="J50" s="383"/>
      <c r="K50" s="261"/>
    </row>
    <row r="51" spans="2:11" ht="5.25" customHeight="1">
      <c r="B51" s="260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>
      <c r="B52" s="260"/>
      <c r="C52" s="380" t="s">
        <v>334</v>
      </c>
      <c r="D52" s="380"/>
      <c r="E52" s="380"/>
      <c r="F52" s="380"/>
      <c r="G52" s="380"/>
      <c r="H52" s="380"/>
      <c r="I52" s="380"/>
      <c r="J52" s="380"/>
      <c r="K52" s="261"/>
    </row>
    <row r="53" spans="2:11" ht="15" customHeight="1">
      <c r="B53" s="260"/>
      <c r="C53" s="380" t="s">
        <v>335</v>
      </c>
      <c r="D53" s="380"/>
      <c r="E53" s="380"/>
      <c r="F53" s="380"/>
      <c r="G53" s="380"/>
      <c r="H53" s="380"/>
      <c r="I53" s="380"/>
      <c r="J53" s="380"/>
      <c r="K53" s="261"/>
    </row>
    <row r="54" spans="2:11" ht="12.75" customHeight="1">
      <c r="B54" s="260"/>
      <c r="C54" s="264"/>
      <c r="D54" s="264"/>
      <c r="E54" s="264"/>
      <c r="F54" s="264"/>
      <c r="G54" s="264"/>
      <c r="H54" s="264"/>
      <c r="I54" s="264"/>
      <c r="J54" s="264"/>
      <c r="K54" s="261"/>
    </row>
    <row r="55" spans="2:11" ht="15" customHeight="1">
      <c r="B55" s="260"/>
      <c r="C55" s="380" t="s">
        <v>336</v>
      </c>
      <c r="D55" s="380"/>
      <c r="E55" s="380"/>
      <c r="F55" s="380"/>
      <c r="G55" s="380"/>
      <c r="H55" s="380"/>
      <c r="I55" s="380"/>
      <c r="J55" s="380"/>
      <c r="K55" s="261"/>
    </row>
    <row r="56" spans="2:11" ht="15" customHeight="1">
      <c r="B56" s="260"/>
      <c r="C56" s="265"/>
      <c r="D56" s="380" t="s">
        <v>337</v>
      </c>
      <c r="E56" s="380"/>
      <c r="F56" s="380"/>
      <c r="G56" s="380"/>
      <c r="H56" s="380"/>
      <c r="I56" s="380"/>
      <c r="J56" s="380"/>
      <c r="K56" s="261"/>
    </row>
    <row r="57" spans="2:11" ht="15" customHeight="1">
      <c r="B57" s="260"/>
      <c r="C57" s="265"/>
      <c r="D57" s="380" t="s">
        <v>338</v>
      </c>
      <c r="E57" s="380"/>
      <c r="F57" s="380"/>
      <c r="G57" s="380"/>
      <c r="H57" s="380"/>
      <c r="I57" s="380"/>
      <c r="J57" s="380"/>
      <c r="K57" s="261"/>
    </row>
    <row r="58" spans="2:11" ht="15" customHeight="1">
      <c r="B58" s="260"/>
      <c r="C58" s="265"/>
      <c r="D58" s="380" t="s">
        <v>339</v>
      </c>
      <c r="E58" s="380"/>
      <c r="F58" s="380"/>
      <c r="G58" s="380"/>
      <c r="H58" s="380"/>
      <c r="I58" s="380"/>
      <c r="J58" s="380"/>
      <c r="K58" s="261"/>
    </row>
    <row r="59" spans="2:11" ht="15" customHeight="1">
      <c r="B59" s="260"/>
      <c r="C59" s="265"/>
      <c r="D59" s="380" t="s">
        <v>340</v>
      </c>
      <c r="E59" s="380"/>
      <c r="F59" s="380"/>
      <c r="G59" s="380"/>
      <c r="H59" s="380"/>
      <c r="I59" s="380"/>
      <c r="J59" s="380"/>
      <c r="K59" s="261"/>
    </row>
    <row r="60" spans="2:11" ht="15" customHeight="1">
      <c r="B60" s="260"/>
      <c r="C60" s="265"/>
      <c r="D60" s="382" t="s">
        <v>341</v>
      </c>
      <c r="E60" s="382"/>
      <c r="F60" s="382"/>
      <c r="G60" s="382"/>
      <c r="H60" s="382"/>
      <c r="I60" s="382"/>
      <c r="J60" s="382"/>
      <c r="K60" s="261"/>
    </row>
    <row r="61" spans="2:11" ht="15" customHeight="1">
      <c r="B61" s="260"/>
      <c r="C61" s="265"/>
      <c r="D61" s="380" t="s">
        <v>342</v>
      </c>
      <c r="E61" s="380"/>
      <c r="F61" s="380"/>
      <c r="G61" s="380"/>
      <c r="H61" s="380"/>
      <c r="I61" s="380"/>
      <c r="J61" s="380"/>
      <c r="K61" s="261"/>
    </row>
    <row r="62" spans="2:11" ht="12.75" customHeight="1">
      <c r="B62" s="260"/>
      <c r="C62" s="265"/>
      <c r="D62" s="265"/>
      <c r="E62" s="268"/>
      <c r="F62" s="265"/>
      <c r="G62" s="265"/>
      <c r="H62" s="265"/>
      <c r="I62" s="265"/>
      <c r="J62" s="265"/>
      <c r="K62" s="261"/>
    </row>
    <row r="63" spans="2:11" ht="15" customHeight="1">
      <c r="B63" s="260"/>
      <c r="C63" s="265"/>
      <c r="D63" s="380" t="s">
        <v>343</v>
      </c>
      <c r="E63" s="380"/>
      <c r="F63" s="380"/>
      <c r="G63" s="380"/>
      <c r="H63" s="380"/>
      <c r="I63" s="380"/>
      <c r="J63" s="380"/>
      <c r="K63" s="261"/>
    </row>
    <row r="64" spans="2:11" ht="15" customHeight="1">
      <c r="B64" s="260"/>
      <c r="C64" s="265"/>
      <c r="D64" s="382" t="s">
        <v>344</v>
      </c>
      <c r="E64" s="382"/>
      <c r="F64" s="382"/>
      <c r="G64" s="382"/>
      <c r="H64" s="382"/>
      <c r="I64" s="382"/>
      <c r="J64" s="382"/>
      <c r="K64" s="261"/>
    </row>
    <row r="65" spans="2:11" ht="15" customHeight="1">
      <c r="B65" s="260"/>
      <c r="C65" s="265"/>
      <c r="D65" s="380" t="s">
        <v>345</v>
      </c>
      <c r="E65" s="380"/>
      <c r="F65" s="380"/>
      <c r="G65" s="380"/>
      <c r="H65" s="380"/>
      <c r="I65" s="380"/>
      <c r="J65" s="380"/>
      <c r="K65" s="261"/>
    </row>
    <row r="66" spans="2:11" ht="15" customHeight="1">
      <c r="B66" s="260"/>
      <c r="C66" s="265"/>
      <c r="D66" s="380" t="s">
        <v>346</v>
      </c>
      <c r="E66" s="380"/>
      <c r="F66" s="380"/>
      <c r="G66" s="380"/>
      <c r="H66" s="380"/>
      <c r="I66" s="380"/>
      <c r="J66" s="380"/>
      <c r="K66" s="261"/>
    </row>
    <row r="67" spans="2:11" ht="15" customHeight="1">
      <c r="B67" s="260"/>
      <c r="C67" s="265"/>
      <c r="D67" s="380" t="s">
        <v>347</v>
      </c>
      <c r="E67" s="380"/>
      <c r="F67" s="380"/>
      <c r="G67" s="380"/>
      <c r="H67" s="380"/>
      <c r="I67" s="380"/>
      <c r="J67" s="380"/>
      <c r="K67" s="261"/>
    </row>
    <row r="68" spans="2:11" ht="15" customHeight="1">
      <c r="B68" s="260"/>
      <c r="C68" s="265"/>
      <c r="D68" s="380" t="s">
        <v>348</v>
      </c>
      <c r="E68" s="380"/>
      <c r="F68" s="380"/>
      <c r="G68" s="380"/>
      <c r="H68" s="380"/>
      <c r="I68" s="380"/>
      <c r="J68" s="380"/>
      <c r="K68" s="261"/>
    </row>
    <row r="69" spans="2:11" ht="12.75" customHeight="1">
      <c r="B69" s="269"/>
      <c r="C69" s="270"/>
      <c r="D69" s="270"/>
      <c r="E69" s="270"/>
      <c r="F69" s="270"/>
      <c r="G69" s="270"/>
      <c r="H69" s="270"/>
      <c r="I69" s="270"/>
      <c r="J69" s="270"/>
      <c r="K69" s="271"/>
    </row>
    <row r="70" spans="2:11" ht="18.75" customHeight="1">
      <c r="B70" s="272"/>
      <c r="C70" s="272"/>
      <c r="D70" s="272"/>
      <c r="E70" s="272"/>
      <c r="F70" s="272"/>
      <c r="G70" s="272"/>
      <c r="H70" s="272"/>
      <c r="I70" s="272"/>
      <c r="J70" s="272"/>
      <c r="K70" s="273"/>
    </row>
    <row r="71" spans="2:1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>
      <c r="B73" s="277"/>
      <c r="C73" s="381" t="s">
        <v>285</v>
      </c>
      <c r="D73" s="381"/>
      <c r="E73" s="381"/>
      <c r="F73" s="381"/>
      <c r="G73" s="381"/>
      <c r="H73" s="381"/>
      <c r="I73" s="381"/>
      <c r="J73" s="381"/>
      <c r="K73" s="278"/>
    </row>
    <row r="74" spans="2:11" ht="17.25" customHeight="1">
      <c r="B74" s="277"/>
      <c r="C74" s="279" t="s">
        <v>349</v>
      </c>
      <c r="D74" s="279"/>
      <c r="E74" s="279"/>
      <c r="F74" s="279" t="s">
        <v>350</v>
      </c>
      <c r="G74" s="280"/>
      <c r="H74" s="279" t="s">
        <v>116</v>
      </c>
      <c r="I74" s="279" t="s">
        <v>66</v>
      </c>
      <c r="J74" s="279" t="s">
        <v>351</v>
      </c>
      <c r="K74" s="278"/>
    </row>
    <row r="75" spans="2:11" ht="17.25" customHeight="1">
      <c r="B75" s="277"/>
      <c r="C75" s="281" t="s">
        <v>352</v>
      </c>
      <c r="D75" s="281"/>
      <c r="E75" s="281"/>
      <c r="F75" s="282" t="s">
        <v>353</v>
      </c>
      <c r="G75" s="283"/>
      <c r="H75" s="281"/>
      <c r="I75" s="281"/>
      <c r="J75" s="281" t="s">
        <v>354</v>
      </c>
      <c r="K75" s="278"/>
    </row>
    <row r="76" spans="2:11" ht="5.25" customHeight="1">
      <c r="B76" s="277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7"/>
      <c r="C77" s="267" t="s">
        <v>62</v>
      </c>
      <c r="D77" s="284"/>
      <c r="E77" s="284"/>
      <c r="F77" s="286" t="s">
        <v>355</v>
      </c>
      <c r="G77" s="285"/>
      <c r="H77" s="267" t="s">
        <v>356</v>
      </c>
      <c r="I77" s="267" t="s">
        <v>357</v>
      </c>
      <c r="J77" s="267">
        <v>20</v>
      </c>
      <c r="K77" s="278"/>
    </row>
    <row r="78" spans="2:11" ht="15" customHeight="1">
      <c r="B78" s="277"/>
      <c r="C78" s="267" t="s">
        <v>358</v>
      </c>
      <c r="D78" s="267"/>
      <c r="E78" s="267"/>
      <c r="F78" s="286" t="s">
        <v>355</v>
      </c>
      <c r="G78" s="285"/>
      <c r="H78" s="267" t="s">
        <v>359</v>
      </c>
      <c r="I78" s="267" t="s">
        <v>357</v>
      </c>
      <c r="J78" s="267">
        <v>120</v>
      </c>
      <c r="K78" s="278"/>
    </row>
    <row r="79" spans="2:11" ht="15" customHeight="1">
      <c r="B79" s="287"/>
      <c r="C79" s="267" t="s">
        <v>360</v>
      </c>
      <c r="D79" s="267"/>
      <c r="E79" s="267"/>
      <c r="F79" s="286" t="s">
        <v>361</v>
      </c>
      <c r="G79" s="285"/>
      <c r="H79" s="267" t="s">
        <v>362</v>
      </c>
      <c r="I79" s="267" t="s">
        <v>357</v>
      </c>
      <c r="J79" s="267">
        <v>50</v>
      </c>
      <c r="K79" s="278"/>
    </row>
    <row r="80" spans="2:11" ht="15" customHeight="1">
      <c r="B80" s="287"/>
      <c r="C80" s="267" t="s">
        <v>363</v>
      </c>
      <c r="D80" s="267"/>
      <c r="E80" s="267"/>
      <c r="F80" s="286" t="s">
        <v>355</v>
      </c>
      <c r="G80" s="285"/>
      <c r="H80" s="267" t="s">
        <v>364</v>
      </c>
      <c r="I80" s="267" t="s">
        <v>365</v>
      </c>
      <c r="J80" s="267"/>
      <c r="K80" s="278"/>
    </row>
    <row r="81" spans="2:11" ht="15" customHeight="1">
      <c r="B81" s="287"/>
      <c r="C81" s="288" t="s">
        <v>366</v>
      </c>
      <c r="D81" s="288"/>
      <c r="E81" s="288"/>
      <c r="F81" s="289" t="s">
        <v>361</v>
      </c>
      <c r="G81" s="288"/>
      <c r="H81" s="288" t="s">
        <v>367</v>
      </c>
      <c r="I81" s="288" t="s">
        <v>357</v>
      </c>
      <c r="J81" s="288">
        <v>15</v>
      </c>
      <c r="K81" s="278"/>
    </row>
    <row r="82" spans="2:11" ht="15" customHeight="1">
      <c r="B82" s="287"/>
      <c r="C82" s="288" t="s">
        <v>368</v>
      </c>
      <c r="D82" s="288"/>
      <c r="E82" s="288"/>
      <c r="F82" s="289" t="s">
        <v>361</v>
      </c>
      <c r="G82" s="288"/>
      <c r="H82" s="288" t="s">
        <v>369</v>
      </c>
      <c r="I82" s="288" t="s">
        <v>357</v>
      </c>
      <c r="J82" s="288">
        <v>15</v>
      </c>
      <c r="K82" s="278"/>
    </row>
    <row r="83" spans="2:11" ht="15" customHeight="1">
      <c r="B83" s="287"/>
      <c r="C83" s="288" t="s">
        <v>370</v>
      </c>
      <c r="D83" s="288"/>
      <c r="E83" s="288"/>
      <c r="F83" s="289" t="s">
        <v>361</v>
      </c>
      <c r="G83" s="288"/>
      <c r="H83" s="288" t="s">
        <v>371</v>
      </c>
      <c r="I83" s="288" t="s">
        <v>357</v>
      </c>
      <c r="J83" s="288">
        <v>20</v>
      </c>
      <c r="K83" s="278"/>
    </row>
    <row r="84" spans="2:11" ht="15" customHeight="1">
      <c r="B84" s="287"/>
      <c r="C84" s="288" t="s">
        <v>372</v>
      </c>
      <c r="D84" s="288"/>
      <c r="E84" s="288"/>
      <c r="F84" s="289" t="s">
        <v>361</v>
      </c>
      <c r="G84" s="288"/>
      <c r="H84" s="288" t="s">
        <v>373</v>
      </c>
      <c r="I84" s="288" t="s">
        <v>357</v>
      </c>
      <c r="J84" s="288">
        <v>20</v>
      </c>
      <c r="K84" s="278"/>
    </row>
    <row r="85" spans="2:11" ht="15" customHeight="1">
      <c r="B85" s="287"/>
      <c r="C85" s="267" t="s">
        <v>374</v>
      </c>
      <c r="D85" s="267"/>
      <c r="E85" s="267"/>
      <c r="F85" s="286" t="s">
        <v>361</v>
      </c>
      <c r="G85" s="285"/>
      <c r="H85" s="267" t="s">
        <v>375</v>
      </c>
      <c r="I85" s="267" t="s">
        <v>357</v>
      </c>
      <c r="J85" s="267">
        <v>50</v>
      </c>
      <c r="K85" s="278"/>
    </row>
    <row r="86" spans="2:11" ht="15" customHeight="1">
      <c r="B86" s="287"/>
      <c r="C86" s="267" t="s">
        <v>376</v>
      </c>
      <c r="D86" s="267"/>
      <c r="E86" s="267"/>
      <c r="F86" s="286" t="s">
        <v>361</v>
      </c>
      <c r="G86" s="285"/>
      <c r="H86" s="267" t="s">
        <v>377</v>
      </c>
      <c r="I86" s="267" t="s">
        <v>357</v>
      </c>
      <c r="J86" s="267">
        <v>20</v>
      </c>
      <c r="K86" s="278"/>
    </row>
    <row r="87" spans="2:11" ht="15" customHeight="1">
      <c r="B87" s="287"/>
      <c r="C87" s="267" t="s">
        <v>378</v>
      </c>
      <c r="D87" s="267"/>
      <c r="E87" s="267"/>
      <c r="F87" s="286" t="s">
        <v>361</v>
      </c>
      <c r="G87" s="285"/>
      <c r="H87" s="267" t="s">
        <v>379</v>
      </c>
      <c r="I87" s="267" t="s">
        <v>357</v>
      </c>
      <c r="J87" s="267">
        <v>20</v>
      </c>
      <c r="K87" s="278"/>
    </row>
    <row r="88" spans="2:11" ht="15" customHeight="1">
      <c r="B88" s="287"/>
      <c r="C88" s="267" t="s">
        <v>380</v>
      </c>
      <c r="D88" s="267"/>
      <c r="E88" s="267"/>
      <c r="F88" s="286" t="s">
        <v>361</v>
      </c>
      <c r="G88" s="285"/>
      <c r="H88" s="267" t="s">
        <v>381</v>
      </c>
      <c r="I88" s="267" t="s">
        <v>357</v>
      </c>
      <c r="J88" s="267">
        <v>50</v>
      </c>
      <c r="K88" s="278"/>
    </row>
    <row r="89" spans="2:11" ht="15" customHeight="1">
      <c r="B89" s="287"/>
      <c r="C89" s="267" t="s">
        <v>382</v>
      </c>
      <c r="D89" s="267"/>
      <c r="E89" s="267"/>
      <c r="F89" s="286" t="s">
        <v>361</v>
      </c>
      <c r="G89" s="285"/>
      <c r="H89" s="267" t="s">
        <v>382</v>
      </c>
      <c r="I89" s="267" t="s">
        <v>357</v>
      </c>
      <c r="J89" s="267">
        <v>50</v>
      </c>
      <c r="K89" s="278"/>
    </row>
    <row r="90" spans="2:11" ht="15" customHeight="1">
      <c r="B90" s="287"/>
      <c r="C90" s="267" t="s">
        <v>121</v>
      </c>
      <c r="D90" s="267"/>
      <c r="E90" s="267"/>
      <c r="F90" s="286" t="s">
        <v>361</v>
      </c>
      <c r="G90" s="285"/>
      <c r="H90" s="267" t="s">
        <v>383</v>
      </c>
      <c r="I90" s="267" t="s">
        <v>357</v>
      </c>
      <c r="J90" s="267">
        <v>255</v>
      </c>
      <c r="K90" s="278"/>
    </row>
    <row r="91" spans="2:11" ht="15" customHeight="1">
      <c r="B91" s="287"/>
      <c r="C91" s="267" t="s">
        <v>384</v>
      </c>
      <c r="D91" s="267"/>
      <c r="E91" s="267"/>
      <c r="F91" s="286" t="s">
        <v>355</v>
      </c>
      <c r="G91" s="285"/>
      <c r="H91" s="267" t="s">
        <v>385</v>
      </c>
      <c r="I91" s="267" t="s">
        <v>386</v>
      </c>
      <c r="J91" s="267"/>
      <c r="K91" s="278"/>
    </row>
    <row r="92" spans="2:11" ht="15" customHeight="1">
      <c r="B92" s="287"/>
      <c r="C92" s="267" t="s">
        <v>387</v>
      </c>
      <c r="D92" s="267"/>
      <c r="E92" s="267"/>
      <c r="F92" s="286" t="s">
        <v>355</v>
      </c>
      <c r="G92" s="285"/>
      <c r="H92" s="267" t="s">
        <v>388</v>
      </c>
      <c r="I92" s="267" t="s">
        <v>389</v>
      </c>
      <c r="J92" s="267"/>
      <c r="K92" s="278"/>
    </row>
    <row r="93" spans="2:11" ht="15" customHeight="1">
      <c r="B93" s="287"/>
      <c r="C93" s="267" t="s">
        <v>390</v>
      </c>
      <c r="D93" s="267"/>
      <c r="E93" s="267"/>
      <c r="F93" s="286" t="s">
        <v>355</v>
      </c>
      <c r="G93" s="285"/>
      <c r="H93" s="267" t="s">
        <v>390</v>
      </c>
      <c r="I93" s="267" t="s">
        <v>389</v>
      </c>
      <c r="J93" s="267"/>
      <c r="K93" s="278"/>
    </row>
    <row r="94" spans="2:11" ht="15" customHeight="1">
      <c r="B94" s="287"/>
      <c r="C94" s="267" t="s">
        <v>47</v>
      </c>
      <c r="D94" s="267"/>
      <c r="E94" s="267"/>
      <c r="F94" s="286" t="s">
        <v>355</v>
      </c>
      <c r="G94" s="285"/>
      <c r="H94" s="267" t="s">
        <v>391</v>
      </c>
      <c r="I94" s="267" t="s">
        <v>389</v>
      </c>
      <c r="J94" s="267"/>
      <c r="K94" s="278"/>
    </row>
    <row r="95" spans="2:11" ht="15" customHeight="1">
      <c r="B95" s="287"/>
      <c r="C95" s="267" t="s">
        <v>57</v>
      </c>
      <c r="D95" s="267"/>
      <c r="E95" s="267"/>
      <c r="F95" s="286" t="s">
        <v>355</v>
      </c>
      <c r="G95" s="285"/>
      <c r="H95" s="267" t="s">
        <v>392</v>
      </c>
      <c r="I95" s="267" t="s">
        <v>389</v>
      </c>
      <c r="J95" s="267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>
      <c r="B100" s="277"/>
      <c r="C100" s="381" t="s">
        <v>393</v>
      </c>
      <c r="D100" s="381"/>
      <c r="E100" s="381"/>
      <c r="F100" s="381"/>
      <c r="G100" s="381"/>
      <c r="H100" s="381"/>
      <c r="I100" s="381"/>
      <c r="J100" s="381"/>
      <c r="K100" s="278"/>
    </row>
    <row r="101" spans="2:11" ht="17.25" customHeight="1">
      <c r="B101" s="277"/>
      <c r="C101" s="279" t="s">
        <v>349</v>
      </c>
      <c r="D101" s="279"/>
      <c r="E101" s="279"/>
      <c r="F101" s="279" t="s">
        <v>350</v>
      </c>
      <c r="G101" s="280"/>
      <c r="H101" s="279" t="s">
        <v>116</v>
      </c>
      <c r="I101" s="279" t="s">
        <v>66</v>
      </c>
      <c r="J101" s="279" t="s">
        <v>351</v>
      </c>
      <c r="K101" s="278"/>
    </row>
    <row r="102" spans="2:11" ht="17.25" customHeight="1">
      <c r="B102" s="277"/>
      <c r="C102" s="281" t="s">
        <v>352</v>
      </c>
      <c r="D102" s="281"/>
      <c r="E102" s="281"/>
      <c r="F102" s="282" t="s">
        <v>353</v>
      </c>
      <c r="G102" s="283"/>
      <c r="H102" s="281"/>
      <c r="I102" s="281"/>
      <c r="J102" s="281" t="s">
        <v>354</v>
      </c>
      <c r="K102" s="278"/>
    </row>
    <row r="103" spans="2:11" ht="5.25" customHeight="1">
      <c r="B103" s="277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7"/>
      <c r="C104" s="267" t="s">
        <v>62</v>
      </c>
      <c r="D104" s="284"/>
      <c r="E104" s="284"/>
      <c r="F104" s="286" t="s">
        <v>355</v>
      </c>
      <c r="G104" s="295"/>
      <c r="H104" s="267" t="s">
        <v>394</v>
      </c>
      <c r="I104" s="267" t="s">
        <v>357</v>
      </c>
      <c r="J104" s="267">
        <v>20</v>
      </c>
      <c r="K104" s="278"/>
    </row>
    <row r="105" spans="2:11" ht="15" customHeight="1">
      <c r="B105" s="277"/>
      <c r="C105" s="267" t="s">
        <v>358</v>
      </c>
      <c r="D105" s="267"/>
      <c r="E105" s="267"/>
      <c r="F105" s="286" t="s">
        <v>355</v>
      </c>
      <c r="G105" s="267"/>
      <c r="H105" s="267" t="s">
        <v>394</v>
      </c>
      <c r="I105" s="267" t="s">
        <v>357</v>
      </c>
      <c r="J105" s="267">
        <v>120</v>
      </c>
      <c r="K105" s="278"/>
    </row>
    <row r="106" spans="2:11" ht="15" customHeight="1">
      <c r="B106" s="287"/>
      <c r="C106" s="267" t="s">
        <v>360</v>
      </c>
      <c r="D106" s="267"/>
      <c r="E106" s="267"/>
      <c r="F106" s="286" t="s">
        <v>361</v>
      </c>
      <c r="G106" s="267"/>
      <c r="H106" s="267" t="s">
        <v>394</v>
      </c>
      <c r="I106" s="267" t="s">
        <v>357</v>
      </c>
      <c r="J106" s="267">
        <v>50</v>
      </c>
      <c r="K106" s="278"/>
    </row>
    <row r="107" spans="2:11" ht="15" customHeight="1">
      <c r="B107" s="287"/>
      <c r="C107" s="267" t="s">
        <v>363</v>
      </c>
      <c r="D107" s="267"/>
      <c r="E107" s="267"/>
      <c r="F107" s="286" t="s">
        <v>355</v>
      </c>
      <c r="G107" s="267"/>
      <c r="H107" s="267" t="s">
        <v>394</v>
      </c>
      <c r="I107" s="267" t="s">
        <v>365</v>
      </c>
      <c r="J107" s="267"/>
      <c r="K107" s="278"/>
    </row>
    <row r="108" spans="2:11" ht="15" customHeight="1">
      <c r="B108" s="287"/>
      <c r="C108" s="267" t="s">
        <v>374</v>
      </c>
      <c r="D108" s="267"/>
      <c r="E108" s="267"/>
      <c r="F108" s="286" t="s">
        <v>361</v>
      </c>
      <c r="G108" s="267"/>
      <c r="H108" s="267" t="s">
        <v>394</v>
      </c>
      <c r="I108" s="267" t="s">
        <v>357</v>
      </c>
      <c r="J108" s="267">
        <v>50</v>
      </c>
      <c r="K108" s="278"/>
    </row>
    <row r="109" spans="2:11" ht="15" customHeight="1">
      <c r="B109" s="287"/>
      <c r="C109" s="267" t="s">
        <v>382</v>
      </c>
      <c r="D109" s="267"/>
      <c r="E109" s="267"/>
      <c r="F109" s="286" t="s">
        <v>361</v>
      </c>
      <c r="G109" s="267"/>
      <c r="H109" s="267" t="s">
        <v>394</v>
      </c>
      <c r="I109" s="267" t="s">
        <v>357</v>
      </c>
      <c r="J109" s="267">
        <v>50</v>
      </c>
      <c r="K109" s="278"/>
    </row>
    <row r="110" spans="2:11" ht="15" customHeight="1">
      <c r="B110" s="287"/>
      <c r="C110" s="267" t="s">
        <v>380</v>
      </c>
      <c r="D110" s="267"/>
      <c r="E110" s="267"/>
      <c r="F110" s="286" t="s">
        <v>361</v>
      </c>
      <c r="G110" s="267"/>
      <c r="H110" s="267" t="s">
        <v>394</v>
      </c>
      <c r="I110" s="267" t="s">
        <v>357</v>
      </c>
      <c r="J110" s="267">
        <v>50</v>
      </c>
      <c r="K110" s="278"/>
    </row>
    <row r="111" spans="2:11" ht="15" customHeight="1">
      <c r="B111" s="287"/>
      <c r="C111" s="267" t="s">
        <v>62</v>
      </c>
      <c r="D111" s="267"/>
      <c r="E111" s="267"/>
      <c r="F111" s="286" t="s">
        <v>355</v>
      </c>
      <c r="G111" s="267"/>
      <c r="H111" s="267" t="s">
        <v>395</v>
      </c>
      <c r="I111" s="267" t="s">
        <v>357</v>
      </c>
      <c r="J111" s="267">
        <v>20</v>
      </c>
      <c r="K111" s="278"/>
    </row>
    <row r="112" spans="2:11" ht="15" customHeight="1">
      <c r="B112" s="287"/>
      <c r="C112" s="267" t="s">
        <v>396</v>
      </c>
      <c r="D112" s="267"/>
      <c r="E112" s="267"/>
      <c r="F112" s="286" t="s">
        <v>355</v>
      </c>
      <c r="G112" s="267"/>
      <c r="H112" s="267" t="s">
        <v>397</v>
      </c>
      <c r="I112" s="267" t="s">
        <v>357</v>
      </c>
      <c r="J112" s="267">
        <v>120</v>
      </c>
      <c r="K112" s="278"/>
    </row>
    <row r="113" spans="2:11" ht="15" customHeight="1">
      <c r="B113" s="287"/>
      <c r="C113" s="267" t="s">
        <v>47</v>
      </c>
      <c r="D113" s="267"/>
      <c r="E113" s="267"/>
      <c r="F113" s="286" t="s">
        <v>355</v>
      </c>
      <c r="G113" s="267"/>
      <c r="H113" s="267" t="s">
        <v>398</v>
      </c>
      <c r="I113" s="267" t="s">
        <v>389</v>
      </c>
      <c r="J113" s="267"/>
      <c r="K113" s="278"/>
    </row>
    <row r="114" spans="2:11" ht="15" customHeight="1">
      <c r="B114" s="287"/>
      <c r="C114" s="267" t="s">
        <v>57</v>
      </c>
      <c r="D114" s="267"/>
      <c r="E114" s="267"/>
      <c r="F114" s="286" t="s">
        <v>355</v>
      </c>
      <c r="G114" s="267"/>
      <c r="H114" s="267" t="s">
        <v>399</v>
      </c>
      <c r="I114" s="267" t="s">
        <v>389</v>
      </c>
      <c r="J114" s="267"/>
      <c r="K114" s="278"/>
    </row>
    <row r="115" spans="2:11" ht="15" customHeight="1">
      <c r="B115" s="287"/>
      <c r="C115" s="267" t="s">
        <v>66</v>
      </c>
      <c r="D115" s="267"/>
      <c r="E115" s="267"/>
      <c r="F115" s="286" t="s">
        <v>355</v>
      </c>
      <c r="G115" s="267"/>
      <c r="H115" s="267" t="s">
        <v>400</v>
      </c>
      <c r="I115" s="267" t="s">
        <v>401</v>
      </c>
      <c r="J115" s="267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4"/>
      <c r="D117" s="264"/>
      <c r="E117" s="264"/>
      <c r="F117" s="298"/>
      <c r="G117" s="264"/>
      <c r="H117" s="264"/>
      <c r="I117" s="264"/>
      <c r="J117" s="264"/>
      <c r="K117" s="297"/>
    </row>
    <row r="118" spans="2:11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378" t="s">
        <v>402</v>
      </c>
      <c r="D120" s="378"/>
      <c r="E120" s="378"/>
      <c r="F120" s="378"/>
      <c r="G120" s="378"/>
      <c r="H120" s="378"/>
      <c r="I120" s="378"/>
      <c r="J120" s="378"/>
      <c r="K120" s="303"/>
    </row>
    <row r="121" spans="2:11" ht="17.25" customHeight="1">
      <c r="B121" s="304"/>
      <c r="C121" s="279" t="s">
        <v>349</v>
      </c>
      <c r="D121" s="279"/>
      <c r="E121" s="279"/>
      <c r="F121" s="279" t="s">
        <v>350</v>
      </c>
      <c r="G121" s="280"/>
      <c r="H121" s="279" t="s">
        <v>116</v>
      </c>
      <c r="I121" s="279" t="s">
        <v>66</v>
      </c>
      <c r="J121" s="279" t="s">
        <v>351</v>
      </c>
      <c r="K121" s="305"/>
    </row>
    <row r="122" spans="2:11" ht="17.25" customHeight="1">
      <c r="B122" s="304"/>
      <c r="C122" s="281" t="s">
        <v>352</v>
      </c>
      <c r="D122" s="281"/>
      <c r="E122" s="281"/>
      <c r="F122" s="282" t="s">
        <v>353</v>
      </c>
      <c r="G122" s="283"/>
      <c r="H122" s="281"/>
      <c r="I122" s="281"/>
      <c r="J122" s="281" t="s">
        <v>354</v>
      </c>
      <c r="K122" s="305"/>
    </row>
    <row r="123" spans="2:11" ht="5.25" customHeight="1">
      <c r="B123" s="306"/>
      <c r="C123" s="284"/>
      <c r="D123" s="284"/>
      <c r="E123" s="284"/>
      <c r="F123" s="284"/>
      <c r="G123" s="267"/>
      <c r="H123" s="284"/>
      <c r="I123" s="284"/>
      <c r="J123" s="284"/>
      <c r="K123" s="307"/>
    </row>
    <row r="124" spans="2:11" ht="15" customHeight="1">
      <c r="B124" s="306"/>
      <c r="C124" s="267" t="s">
        <v>358</v>
      </c>
      <c r="D124" s="284"/>
      <c r="E124" s="284"/>
      <c r="F124" s="286" t="s">
        <v>355</v>
      </c>
      <c r="G124" s="267"/>
      <c r="H124" s="267" t="s">
        <v>394</v>
      </c>
      <c r="I124" s="267" t="s">
        <v>357</v>
      </c>
      <c r="J124" s="267">
        <v>120</v>
      </c>
      <c r="K124" s="308"/>
    </row>
    <row r="125" spans="2:11" ht="15" customHeight="1">
      <c r="B125" s="306"/>
      <c r="C125" s="267" t="s">
        <v>403</v>
      </c>
      <c r="D125" s="267"/>
      <c r="E125" s="267"/>
      <c r="F125" s="286" t="s">
        <v>355</v>
      </c>
      <c r="G125" s="267"/>
      <c r="H125" s="267" t="s">
        <v>404</v>
      </c>
      <c r="I125" s="267" t="s">
        <v>357</v>
      </c>
      <c r="J125" s="267" t="s">
        <v>405</v>
      </c>
      <c r="K125" s="308"/>
    </row>
    <row r="126" spans="2:11" ht="15" customHeight="1">
      <c r="B126" s="306"/>
      <c r="C126" s="267" t="s">
        <v>304</v>
      </c>
      <c r="D126" s="267"/>
      <c r="E126" s="267"/>
      <c r="F126" s="286" t="s">
        <v>355</v>
      </c>
      <c r="G126" s="267"/>
      <c r="H126" s="267" t="s">
        <v>406</v>
      </c>
      <c r="I126" s="267" t="s">
        <v>357</v>
      </c>
      <c r="J126" s="267" t="s">
        <v>405</v>
      </c>
      <c r="K126" s="308"/>
    </row>
    <row r="127" spans="2:11" ht="15" customHeight="1">
      <c r="B127" s="306"/>
      <c r="C127" s="267" t="s">
        <v>366</v>
      </c>
      <c r="D127" s="267"/>
      <c r="E127" s="267"/>
      <c r="F127" s="286" t="s">
        <v>361</v>
      </c>
      <c r="G127" s="267"/>
      <c r="H127" s="267" t="s">
        <v>367</v>
      </c>
      <c r="I127" s="267" t="s">
        <v>357</v>
      </c>
      <c r="J127" s="267">
        <v>15</v>
      </c>
      <c r="K127" s="308"/>
    </row>
    <row r="128" spans="2:11" ht="15" customHeight="1">
      <c r="B128" s="306"/>
      <c r="C128" s="288" t="s">
        <v>368</v>
      </c>
      <c r="D128" s="288"/>
      <c r="E128" s="288"/>
      <c r="F128" s="289" t="s">
        <v>361</v>
      </c>
      <c r="G128" s="288"/>
      <c r="H128" s="288" t="s">
        <v>369</v>
      </c>
      <c r="I128" s="288" t="s">
        <v>357</v>
      </c>
      <c r="J128" s="288">
        <v>15</v>
      </c>
      <c r="K128" s="308"/>
    </row>
    <row r="129" spans="2:11" ht="15" customHeight="1">
      <c r="B129" s="306"/>
      <c r="C129" s="288" t="s">
        <v>370</v>
      </c>
      <c r="D129" s="288"/>
      <c r="E129" s="288"/>
      <c r="F129" s="289" t="s">
        <v>361</v>
      </c>
      <c r="G129" s="288"/>
      <c r="H129" s="288" t="s">
        <v>371</v>
      </c>
      <c r="I129" s="288" t="s">
        <v>357</v>
      </c>
      <c r="J129" s="288">
        <v>20</v>
      </c>
      <c r="K129" s="308"/>
    </row>
    <row r="130" spans="2:11" ht="15" customHeight="1">
      <c r="B130" s="306"/>
      <c r="C130" s="288" t="s">
        <v>372</v>
      </c>
      <c r="D130" s="288"/>
      <c r="E130" s="288"/>
      <c r="F130" s="289" t="s">
        <v>361</v>
      </c>
      <c r="G130" s="288"/>
      <c r="H130" s="288" t="s">
        <v>373</v>
      </c>
      <c r="I130" s="288" t="s">
        <v>357</v>
      </c>
      <c r="J130" s="288">
        <v>20</v>
      </c>
      <c r="K130" s="308"/>
    </row>
    <row r="131" spans="2:11" ht="15" customHeight="1">
      <c r="B131" s="306"/>
      <c r="C131" s="267" t="s">
        <v>360</v>
      </c>
      <c r="D131" s="267"/>
      <c r="E131" s="267"/>
      <c r="F131" s="286" t="s">
        <v>361</v>
      </c>
      <c r="G131" s="267"/>
      <c r="H131" s="267" t="s">
        <v>394</v>
      </c>
      <c r="I131" s="267" t="s">
        <v>357</v>
      </c>
      <c r="J131" s="267">
        <v>50</v>
      </c>
      <c r="K131" s="308"/>
    </row>
    <row r="132" spans="2:11" ht="15" customHeight="1">
      <c r="B132" s="306"/>
      <c r="C132" s="267" t="s">
        <v>374</v>
      </c>
      <c r="D132" s="267"/>
      <c r="E132" s="267"/>
      <c r="F132" s="286" t="s">
        <v>361</v>
      </c>
      <c r="G132" s="267"/>
      <c r="H132" s="267" t="s">
        <v>394</v>
      </c>
      <c r="I132" s="267" t="s">
        <v>357</v>
      </c>
      <c r="J132" s="267">
        <v>50</v>
      </c>
      <c r="K132" s="308"/>
    </row>
    <row r="133" spans="2:11" ht="15" customHeight="1">
      <c r="B133" s="306"/>
      <c r="C133" s="267" t="s">
        <v>380</v>
      </c>
      <c r="D133" s="267"/>
      <c r="E133" s="267"/>
      <c r="F133" s="286" t="s">
        <v>361</v>
      </c>
      <c r="G133" s="267"/>
      <c r="H133" s="267" t="s">
        <v>394</v>
      </c>
      <c r="I133" s="267" t="s">
        <v>357</v>
      </c>
      <c r="J133" s="267">
        <v>50</v>
      </c>
      <c r="K133" s="308"/>
    </row>
    <row r="134" spans="2:11" ht="15" customHeight="1">
      <c r="B134" s="306"/>
      <c r="C134" s="267" t="s">
        <v>382</v>
      </c>
      <c r="D134" s="267"/>
      <c r="E134" s="267"/>
      <c r="F134" s="286" t="s">
        <v>361</v>
      </c>
      <c r="G134" s="267"/>
      <c r="H134" s="267" t="s">
        <v>394</v>
      </c>
      <c r="I134" s="267" t="s">
        <v>357</v>
      </c>
      <c r="J134" s="267">
        <v>50</v>
      </c>
      <c r="K134" s="308"/>
    </row>
    <row r="135" spans="2:11" ht="15" customHeight="1">
      <c r="B135" s="306"/>
      <c r="C135" s="267" t="s">
        <v>121</v>
      </c>
      <c r="D135" s="267"/>
      <c r="E135" s="267"/>
      <c r="F135" s="286" t="s">
        <v>361</v>
      </c>
      <c r="G135" s="267"/>
      <c r="H135" s="267" t="s">
        <v>407</v>
      </c>
      <c r="I135" s="267" t="s">
        <v>357</v>
      </c>
      <c r="J135" s="267">
        <v>255</v>
      </c>
      <c r="K135" s="308"/>
    </row>
    <row r="136" spans="2:11" ht="15" customHeight="1">
      <c r="B136" s="306"/>
      <c r="C136" s="267" t="s">
        <v>384</v>
      </c>
      <c r="D136" s="267"/>
      <c r="E136" s="267"/>
      <c r="F136" s="286" t="s">
        <v>355</v>
      </c>
      <c r="G136" s="267"/>
      <c r="H136" s="267" t="s">
        <v>408</v>
      </c>
      <c r="I136" s="267" t="s">
        <v>386</v>
      </c>
      <c r="J136" s="267"/>
      <c r="K136" s="308"/>
    </row>
    <row r="137" spans="2:11" ht="15" customHeight="1">
      <c r="B137" s="306"/>
      <c r="C137" s="267" t="s">
        <v>387</v>
      </c>
      <c r="D137" s="267"/>
      <c r="E137" s="267"/>
      <c r="F137" s="286" t="s">
        <v>355</v>
      </c>
      <c r="G137" s="267"/>
      <c r="H137" s="267" t="s">
        <v>409</v>
      </c>
      <c r="I137" s="267" t="s">
        <v>389</v>
      </c>
      <c r="J137" s="267"/>
      <c r="K137" s="308"/>
    </row>
    <row r="138" spans="2:11" ht="15" customHeight="1">
      <c r="B138" s="306"/>
      <c r="C138" s="267" t="s">
        <v>390</v>
      </c>
      <c r="D138" s="267"/>
      <c r="E138" s="267"/>
      <c r="F138" s="286" t="s">
        <v>355</v>
      </c>
      <c r="G138" s="267"/>
      <c r="H138" s="267" t="s">
        <v>390</v>
      </c>
      <c r="I138" s="267" t="s">
        <v>389</v>
      </c>
      <c r="J138" s="267"/>
      <c r="K138" s="308"/>
    </row>
    <row r="139" spans="2:11" ht="15" customHeight="1">
      <c r="B139" s="306"/>
      <c r="C139" s="267" t="s">
        <v>47</v>
      </c>
      <c r="D139" s="267"/>
      <c r="E139" s="267"/>
      <c r="F139" s="286" t="s">
        <v>355</v>
      </c>
      <c r="G139" s="267"/>
      <c r="H139" s="267" t="s">
        <v>410</v>
      </c>
      <c r="I139" s="267" t="s">
        <v>389</v>
      </c>
      <c r="J139" s="267"/>
      <c r="K139" s="308"/>
    </row>
    <row r="140" spans="2:11" ht="15" customHeight="1">
      <c r="B140" s="306"/>
      <c r="C140" s="267" t="s">
        <v>411</v>
      </c>
      <c r="D140" s="267"/>
      <c r="E140" s="267"/>
      <c r="F140" s="286" t="s">
        <v>355</v>
      </c>
      <c r="G140" s="267"/>
      <c r="H140" s="267" t="s">
        <v>412</v>
      </c>
      <c r="I140" s="267" t="s">
        <v>389</v>
      </c>
      <c r="J140" s="267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4"/>
      <c r="C142" s="264"/>
      <c r="D142" s="264"/>
      <c r="E142" s="264"/>
      <c r="F142" s="298"/>
      <c r="G142" s="264"/>
      <c r="H142" s="264"/>
      <c r="I142" s="264"/>
      <c r="J142" s="264"/>
      <c r="K142" s="264"/>
    </row>
    <row r="143" spans="2:11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>
      <c r="B145" s="277"/>
      <c r="C145" s="381" t="s">
        <v>413</v>
      </c>
      <c r="D145" s="381"/>
      <c r="E145" s="381"/>
      <c r="F145" s="381"/>
      <c r="G145" s="381"/>
      <c r="H145" s="381"/>
      <c r="I145" s="381"/>
      <c r="J145" s="381"/>
      <c r="K145" s="278"/>
    </row>
    <row r="146" spans="2:11" ht="17.25" customHeight="1">
      <c r="B146" s="277"/>
      <c r="C146" s="279" t="s">
        <v>349</v>
      </c>
      <c r="D146" s="279"/>
      <c r="E146" s="279"/>
      <c r="F146" s="279" t="s">
        <v>350</v>
      </c>
      <c r="G146" s="280"/>
      <c r="H146" s="279" t="s">
        <v>116</v>
      </c>
      <c r="I146" s="279" t="s">
        <v>66</v>
      </c>
      <c r="J146" s="279" t="s">
        <v>351</v>
      </c>
      <c r="K146" s="278"/>
    </row>
    <row r="147" spans="2:11" ht="17.25" customHeight="1">
      <c r="B147" s="277"/>
      <c r="C147" s="281" t="s">
        <v>352</v>
      </c>
      <c r="D147" s="281"/>
      <c r="E147" s="281"/>
      <c r="F147" s="282" t="s">
        <v>353</v>
      </c>
      <c r="G147" s="283"/>
      <c r="H147" s="281"/>
      <c r="I147" s="281"/>
      <c r="J147" s="281" t="s">
        <v>354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358</v>
      </c>
      <c r="D149" s="267"/>
      <c r="E149" s="267"/>
      <c r="F149" s="313" t="s">
        <v>355</v>
      </c>
      <c r="G149" s="267"/>
      <c r="H149" s="312" t="s">
        <v>394</v>
      </c>
      <c r="I149" s="312" t="s">
        <v>357</v>
      </c>
      <c r="J149" s="312">
        <v>120</v>
      </c>
      <c r="K149" s="308"/>
    </row>
    <row r="150" spans="2:11" ht="15" customHeight="1">
      <c r="B150" s="287"/>
      <c r="C150" s="312" t="s">
        <v>403</v>
      </c>
      <c r="D150" s="267"/>
      <c r="E150" s="267"/>
      <c r="F150" s="313" t="s">
        <v>355</v>
      </c>
      <c r="G150" s="267"/>
      <c r="H150" s="312" t="s">
        <v>414</v>
      </c>
      <c r="I150" s="312" t="s">
        <v>357</v>
      </c>
      <c r="J150" s="312" t="s">
        <v>405</v>
      </c>
      <c r="K150" s="308"/>
    </row>
    <row r="151" spans="2:11" ht="15" customHeight="1">
      <c r="B151" s="287"/>
      <c r="C151" s="312" t="s">
        <v>304</v>
      </c>
      <c r="D151" s="267"/>
      <c r="E151" s="267"/>
      <c r="F151" s="313" t="s">
        <v>355</v>
      </c>
      <c r="G151" s="267"/>
      <c r="H151" s="312" t="s">
        <v>415</v>
      </c>
      <c r="I151" s="312" t="s">
        <v>357</v>
      </c>
      <c r="J151" s="312" t="s">
        <v>405</v>
      </c>
      <c r="K151" s="308"/>
    </row>
    <row r="152" spans="2:11" ht="15" customHeight="1">
      <c r="B152" s="287"/>
      <c r="C152" s="312" t="s">
        <v>360</v>
      </c>
      <c r="D152" s="267"/>
      <c r="E152" s="267"/>
      <c r="F152" s="313" t="s">
        <v>361</v>
      </c>
      <c r="G152" s="267"/>
      <c r="H152" s="312" t="s">
        <v>394</v>
      </c>
      <c r="I152" s="312" t="s">
        <v>357</v>
      </c>
      <c r="J152" s="312">
        <v>50</v>
      </c>
      <c r="K152" s="308"/>
    </row>
    <row r="153" spans="2:11" ht="15" customHeight="1">
      <c r="B153" s="287"/>
      <c r="C153" s="312" t="s">
        <v>363</v>
      </c>
      <c r="D153" s="267"/>
      <c r="E153" s="267"/>
      <c r="F153" s="313" t="s">
        <v>355</v>
      </c>
      <c r="G153" s="267"/>
      <c r="H153" s="312" t="s">
        <v>394</v>
      </c>
      <c r="I153" s="312" t="s">
        <v>365</v>
      </c>
      <c r="J153" s="312"/>
      <c r="K153" s="308"/>
    </row>
    <row r="154" spans="2:11" ht="15" customHeight="1">
      <c r="B154" s="287"/>
      <c r="C154" s="312" t="s">
        <v>374</v>
      </c>
      <c r="D154" s="267"/>
      <c r="E154" s="267"/>
      <c r="F154" s="313" t="s">
        <v>361</v>
      </c>
      <c r="G154" s="267"/>
      <c r="H154" s="312" t="s">
        <v>394</v>
      </c>
      <c r="I154" s="312" t="s">
        <v>357</v>
      </c>
      <c r="J154" s="312">
        <v>50</v>
      </c>
      <c r="K154" s="308"/>
    </row>
    <row r="155" spans="2:11" ht="15" customHeight="1">
      <c r="B155" s="287"/>
      <c r="C155" s="312" t="s">
        <v>382</v>
      </c>
      <c r="D155" s="267"/>
      <c r="E155" s="267"/>
      <c r="F155" s="313" t="s">
        <v>361</v>
      </c>
      <c r="G155" s="267"/>
      <c r="H155" s="312" t="s">
        <v>394</v>
      </c>
      <c r="I155" s="312" t="s">
        <v>357</v>
      </c>
      <c r="J155" s="312">
        <v>50</v>
      </c>
      <c r="K155" s="308"/>
    </row>
    <row r="156" spans="2:11" ht="15" customHeight="1">
      <c r="B156" s="287"/>
      <c r="C156" s="312" t="s">
        <v>380</v>
      </c>
      <c r="D156" s="267"/>
      <c r="E156" s="267"/>
      <c r="F156" s="313" t="s">
        <v>361</v>
      </c>
      <c r="G156" s="267"/>
      <c r="H156" s="312" t="s">
        <v>394</v>
      </c>
      <c r="I156" s="312" t="s">
        <v>357</v>
      </c>
      <c r="J156" s="312">
        <v>50</v>
      </c>
      <c r="K156" s="308"/>
    </row>
    <row r="157" spans="2:11" ht="15" customHeight="1">
      <c r="B157" s="287"/>
      <c r="C157" s="312" t="s">
        <v>105</v>
      </c>
      <c r="D157" s="267"/>
      <c r="E157" s="267"/>
      <c r="F157" s="313" t="s">
        <v>355</v>
      </c>
      <c r="G157" s="267"/>
      <c r="H157" s="312" t="s">
        <v>416</v>
      </c>
      <c r="I157" s="312" t="s">
        <v>357</v>
      </c>
      <c r="J157" s="312" t="s">
        <v>417</v>
      </c>
      <c r="K157" s="308"/>
    </row>
    <row r="158" spans="2:11" ht="15" customHeight="1">
      <c r="B158" s="287"/>
      <c r="C158" s="312" t="s">
        <v>418</v>
      </c>
      <c r="D158" s="267"/>
      <c r="E158" s="267"/>
      <c r="F158" s="313" t="s">
        <v>355</v>
      </c>
      <c r="G158" s="267"/>
      <c r="H158" s="312" t="s">
        <v>419</v>
      </c>
      <c r="I158" s="312" t="s">
        <v>389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4"/>
      <c r="C160" s="267"/>
      <c r="D160" s="267"/>
      <c r="E160" s="267"/>
      <c r="F160" s="286"/>
      <c r="G160" s="267"/>
      <c r="H160" s="267"/>
      <c r="I160" s="267"/>
      <c r="J160" s="267"/>
      <c r="K160" s="264"/>
    </row>
    <row r="161" spans="2:1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>
      <c r="B162" s="254"/>
      <c r="C162" s="255"/>
      <c r="D162" s="255"/>
      <c r="E162" s="255"/>
      <c r="F162" s="255"/>
      <c r="G162" s="255"/>
      <c r="H162" s="255"/>
      <c r="I162" s="255"/>
      <c r="J162" s="255"/>
      <c r="K162" s="256"/>
    </row>
    <row r="163" spans="2:11" ht="45" customHeight="1">
      <c r="B163" s="257"/>
      <c r="C163" s="378" t="s">
        <v>420</v>
      </c>
      <c r="D163" s="378"/>
      <c r="E163" s="378"/>
      <c r="F163" s="378"/>
      <c r="G163" s="378"/>
      <c r="H163" s="378"/>
      <c r="I163" s="378"/>
      <c r="J163" s="378"/>
      <c r="K163" s="258"/>
    </row>
    <row r="164" spans="2:11" ht="17.25" customHeight="1">
      <c r="B164" s="257"/>
      <c r="C164" s="279" t="s">
        <v>349</v>
      </c>
      <c r="D164" s="279"/>
      <c r="E164" s="279"/>
      <c r="F164" s="279" t="s">
        <v>350</v>
      </c>
      <c r="G164" s="316"/>
      <c r="H164" s="317" t="s">
        <v>116</v>
      </c>
      <c r="I164" s="317" t="s">
        <v>66</v>
      </c>
      <c r="J164" s="279" t="s">
        <v>351</v>
      </c>
      <c r="K164" s="258"/>
    </row>
    <row r="165" spans="2:11" ht="17.25" customHeight="1">
      <c r="B165" s="260"/>
      <c r="C165" s="281" t="s">
        <v>352</v>
      </c>
      <c r="D165" s="281"/>
      <c r="E165" s="281"/>
      <c r="F165" s="282" t="s">
        <v>353</v>
      </c>
      <c r="G165" s="318"/>
      <c r="H165" s="319"/>
      <c r="I165" s="319"/>
      <c r="J165" s="281" t="s">
        <v>354</v>
      </c>
      <c r="K165" s="261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7" t="s">
        <v>358</v>
      </c>
      <c r="D167" s="267"/>
      <c r="E167" s="267"/>
      <c r="F167" s="286" t="s">
        <v>355</v>
      </c>
      <c r="G167" s="267"/>
      <c r="H167" s="267" t="s">
        <v>394</v>
      </c>
      <c r="I167" s="267" t="s">
        <v>357</v>
      </c>
      <c r="J167" s="267">
        <v>120</v>
      </c>
      <c r="K167" s="308"/>
    </row>
    <row r="168" spans="2:11" ht="15" customHeight="1">
      <c r="B168" s="287"/>
      <c r="C168" s="267" t="s">
        <v>403</v>
      </c>
      <c r="D168" s="267"/>
      <c r="E168" s="267"/>
      <c r="F168" s="286" t="s">
        <v>355</v>
      </c>
      <c r="G168" s="267"/>
      <c r="H168" s="267" t="s">
        <v>404</v>
      </c>
      <c r="I168" s="267" t="s">
        <v>357</v>
      </c>
      <c r="J168" s="267" t="s">
        <v>405</v>
      </c>
      <c r="K168" s="308"/>
    </row>
    <row r="169" spans="2:11" ht="15" customHeight="1">
      <c r="B169" s="287"/>
      <c r="C169" s="267" t="s">
        <v>304</v>
      </c>
      <c r="D169" s="267"/>
      <c r="E169" s="267"/>
      <c r="F169" s="286" t="s">
        <v>355</v>
      </c>
      <c r="G169" s="267"/>
      <c r="H169" s="267" t="s">
        <v>421</v>
      </c>
      <c r="I169" s="267" t="s">
        <v>357</v>
      </c>
      <c r="J169" s="267" t="s">
        <v>405</v>
      </c>
      <c r="K169" s="308"/>
    </row>
    <row r="170" spans="2:11" ht="15" customHeight="1">
      <c r="B170" s="287"/>
      <c r="C170" s="267" t="s">
        <v>360</v>
      </c>
      <c r="D170" s="267"/>
      <c r="E170" s="267"/>
      <c r="F170" s="286" t="s">
        <v>361</v>
      </c>
      <c r="G170" s="267"/>
      <c r="H170" s="267" t="s">
        <v>421</v>
      </c>
      <c r="I170" s="267" t="s">
        <v>357</v>
      </c>
      <c r="J170" s="267">
        <v>50</v>
      </c>
      <c r="K170" s="308"/>
    </row>
    <row r="171" spans="2:11" ht="15" customHeight="1">
      <c r="B171" s="287"/>
      <c r="C171" s="267" t="s">
        <v>363</v>
      </c>
      <c r="D171" s="267"/>
      <c r="E171" s="267"/>
      <c r="F171" s="286" t="s">
        <v>355</v>
      </c>
      <c r="G171" s="267"/>
      <c r="H171" s="267" t="s">
        <v>421</v>
      </c>
      <c r="I171" s="267" t="s">
        <v>365</v>
      </c>
      <c r="J171" s="267"/>
      <c r="K171" s="308"/>
    </row>
    <row r="172" spans="2:11" ht="15" customHeight="1">
      <c r="B172" s="287"/>
      <c r="C172" s="267" t="s">
        <v>374</v>
      </c>
      <c r="D172" s="267"/>
      <c r="E172" s="267"/>
      <c r="F172" s="286" t="s">
        <v>361</v>
      </c>
      <c r="G172" s="267"/>
      <c r="H172" s="267" t="s">
        <v>421</v>
      </c>
      <c r="I172" s="267" t="s">
        <v>357</v>
      </c>
      <c r="J172" s="267">
        <v>50</v>
      </c>
      <c r="K172" s="308"/>
    </row>
    <row r="173" spans="2:11" ht="15" customHeight="1">
      <c r="B173" s="287"/>
      <c r="C173" s="267" t="s">
        <v>382</v>
      </c>
      <c r="D173" s="267"/>
      <c r="E173" s="267"/>
      <c r="F173" s="286" t="s">
        <v>361</v>
      </c>
      <c r="G173" s="267"/>
      <c r="H173" s="267" t="s">
        <v>421</v>
      </c>
      <c r="I173" s="267" t="s">
        <v>357</v>
      </c>
      <c r="J173" s="267">
        <v>50</v>
      </c>
      <c r="K173" s="308"/>
    </row>
    <row r="174" spans="2:11" ht="15" customHeight="1">
      <c r="B174" s="287"/>
      <c r="C174" s="267" t="s">
        <v>380</v>
      </c>
      <c r="D174" s="267"/>
      <c r="E174" s="267"/>
      <c r="F174" s="286" t="s">
        <v>361</v>
      </c>
      <c r="G174" s="267"/>
      <c r="H174" s="267" t="s">
        <v>421</v>
      </c>
      <c r="I174" s="267" t="s">
        <v>357</v>
      </c>
      <c r="J174" s="267">
        <v>50</v>
      </c>
      <c r="K174" s="308"/>
    </row>
    <row r="175" spans="2:11" ht="15" customHeight="1">
      <c r="B175" s="287"/>
      <c r="C175" s="267" t="s">
        <v>115</v>
      </c>
      <c r="D175" s="267"/>
      <c r="E175" s="267"/>
      <c r="F175" s="286" t="s">
        <v>355</v>
      </c>
      <c r="G175" s="267"/>
      <c r="H175" s="267" t="s">
        <v>422</v>
      </c>
      <c r="I175" s="267" t="s">
        <v>423</v>
      </c>
      <c r="J175" s="267"/>
      <c r="K175" s="308"/>
    </row>
    <row r="176" spans="2:11" ht="15" customHeight="1">
      <c r="B176" s="287"/>
      <c r="C176" s="267" t="s">
        <v>66</v>
      </c>
      <c r="D176" s="267"/>
      <c r="E176" s="267"/>
      <c r="F176" s="286" t="s">
        <v>355</v>
      </c>
      <c r="G176" s="267"/>
      <c r="H176" s="267" t="s">
        <v>424</v>
      </c>
      <c r="I176" s="267" t="s">
        <v>425</v>
      </c>
      <c r="J176" s="267">
        <v>1</v>
      </c>
      <c r="K176" s="308"/>
    </row>
    <row r="177" spans="2:11" ht="15" customHeight="1">
      <c r="B177" s="287"/>
      <c r="C177" s="267" t="s">
        <v>62</v>
      </c>
      <c r="D177" s="267"/>
      <c r="E177" s="267"/>
      <c r="F177" s="286" t="s">
        <v>355</v>
      </c>
      <c r="G177" s="267"/>
      <c r="H177" s="267" t="s">
        <v>426</v>
      </c>
      <c r="I177" s="267" t="s">
        <v>357</v>
      </c>
      <c r="J177" s="267">
        <v>20</v>
      </c>
      <c r="K177" s="308"/>
    </row>
    <row r="178" spans="2:11" ht="15" customHeight="1">
      <c r="B178" s="287"/>
      <c r="C178" s="267" t="s">
        <v>116</v>
      </c>
      <c r="D178" s="267"/>
      <c r="E178" s="267"/>
      <c r="F178" s="286" t="s">
        <v>355</v>
      </c>
      <c r="G178" s="267"/>
      <c r="H178" s="267" t="s">
        <v>427</v>
      </c>
      <c r="I178" s="267" t="s">
        <v>357</v>
      </c>
      <c r="J178" s="267">
        <v>255</v>
      </c>
      <c r="K178" s="308"/>
    </row>
    <row r="179" spans="2:11" ht="15" customHeight="1">
      <c r="B179" s="287"/>
      <c r="C179" s="267" t="s">
        <v>117</v>
      </c>
      <c r="D179" s="267"/>
      <c r="E179" s="267"/>
      <c r="F179" s="286" t="s">
        <v>355</v>
      </c>
      <c r="G179" s="267"/>
      <c r="H179" s="267" t="s">
        <v>320</v>
      </c>
      <c r="I179" s="267" t="s">
        <v>357</v>
      </c>
      <c r="J179" s="267">
        <v>10</v>
      </c>
      <c r="K179" s="308"/>
    </row>
    <row r="180" spans="2:11" ht="15" customHeight="1">
      <c r="B180" s="287"/>
      <c r="C180" s="267" t="s">
        <v>118</v>
      </c>
      <c r="D180" s="267"/>
      <c r="E180" s="267"/>
      <c r="F180" s="286" t="s">
        <v>355</v>
      </c>
      <c r="G180" s="267"/>
      <c r="H180" s="267" t="s">
        <v>428</v>
      </c>
      <c r="I180" s="267" t="s">
        <v>389</v>
      </c>
      <c r="J180" s="267"/>
      <c r="K180" s="308"/>
    </row>
    <row r="181" spans="2:11" ht="15" customHeight="1">
      <c r="B181" s="287"/>
      <c r="C181" s="267" t="s">
        <v>429</v>
      </c>
      <c r="D181" s="267"/>
      <c r="E181" s="267"/>
      <c r="F181" s="286" t="s">
        <v>355</v>
      </c>
      <c r="G181" s="267"/>
      <c r="H181" s="267" t="s">
        <v>430</v>
      </c>
      <c r="I181" s="267" t="s">
        <v>389</v>
      </c>
      <c r="J181" s="267"/>
      <c r="K181" s="308"/>
    </row>
    <row r="182" spans="2:11" ht="15" customHeight="1">
      <c r="B182" s="287"/>
      <c r="C182" s="267" t="s">
        <v>418</v>
      </c>
      <c r="D182" s="267"/>
      <c r="E182" s="267"/>
      <c r="F182" s="286" t="s">
        <v>355</v>
      </c>
      <c r="G182" s="267"/>
      <c r="H182" s="267" t="s">
        <v>431</v>
      </c>
      <c r="I182" s="267" t="s">
        <v>389</v>
      </c>
      <c r="J182" s="267"/>
      <c r="K182" s="308"/>
    </row>
    <row r="183" spans="2:11" ht="15" customHeight="1">
      <c r="B183" s="287"/>
      <c r="C183" s="267" t="s">
        <v>120</v>
      </c>
      <c r="D183" s="267"/>
      <c r="E183" s="267"/>
      <c r="F183" s="286" t="s">
        <v>361</v>
      </c>
      <c r="G183" s="267"/>
      <c r="H183" s="267" t="s">
        <v>432</v>
      </c>
      <c r="I183" s="267" t="s">
        <v>357</v>
      </c>
      <c r="J183" s="267">
        <v>50</v>
      </c>
      <c r="K183" s="308"/>
    </row>
    <row r="184" spans="2:11" ht="15" customHeight="1">
      <c r="B184" s="287"/>
      <c r="C184" s="267" t="s">
        <v>433</v>
      </c>
      <c r="D184" s="267"/>
      <c r="E184" s="267"/>
      <c r="F184" s="286" t="s">
        <v>361</v>
      </c>
      <c r="G184" s="267"/>
      <c r="H184" s="267" t="s">
        <v>434</v>
      </c>
      <c r="I184" s="267" t="s">
        <v>435</v>
      </c>
      <c r="J184" s="267"/>
      <c r="K184" s="308"/>
    </row>
    <row r="185" spans="2:11" ht="15" customHeight="1">
      <c r="B185" s="287"/>
      <c r="C185" s="267" t="s">
        <v>436</v>
      </c>
      <c r="D185" s="267"/>
      <c r="E185" s="267"/>
      <c r="F185" s="286" t="s">
        <v>361</v>
      </c>
      <c r="G185" s="267"/>
      <c r="H185" s="267" t="s">
        <v>437</v>
      </c>
      <c r="I185" s="267" t="s">
        <v>435</v>
      </c>
      <c r="J185" s="267"/>
      <c r="K185" s="308"/>
    </row>
    <row r="186" spans="2:11" ht="15" customHeight="1">
      <c r="B186" s="287"/>
      <c r="C186" s="267" t="s">
        <v>438</v>
      </c>
      <c r="D186" s="267"/>
      <c r="E186" s="267"/>
      <c r="F186" s="286" t="s">
        <v>361</v>
      </c>
      <c r="G186" s="267"/>
      <c r="H186" s="267" t="s">
        <v>439</v>
      </c>
      <c r="I186" s="267" t="s">
        <v>435</v>
      </c>
      <c r="J186" s="267"/>
      <c r="K186" s="308"/>
    </row>
    <row r="187" spans="2:11" ht="15" customHeight="1">
      <c r="B187" s="287"/>
      <c r="C187" s="320" t="s">
        <v>440</v>
      </c>
      <c r="D187" s="267"/>
      <c r="E187" s="267"/>
      <c r="F187" s="286" t="s">
        <v>361</v>
      </c>
      <c r="G187" s="267"/>
      <c r="H187" s="267" t="s">
        <v>441</v>
      </c>
      <c r="I187" s="267" t="s">
        <v>442</v>
      </c>
      <c r="J187" s="321" t="s">
        <v>443</v>
      </c>
      <c r="K187" s="308"/>
    </row>
    <row r="188" spans="2:11" ht="15" customHeight="1">
      <c r="B188" s="287"/>
      <c r="C188" s="272" t="s">
        <v>51</v>
      </c>
      <c r="D188" s="267"/>
      <c r="E188" s="267"/>
      <c r="F188" s="286" t="s">
        <v>355</v>
      </c>
      <c r="G188" s="267"/>
      <c r="H188" s="264" t="s">
        <v>444</v>
      </c>
      <c r="I188" s="267" t="s">
        <v>445</v>
      </c>
      <c r="J188" s="267"/>
      <c r="K188" s="308"/>
    </row>
    <row r="189" spans="2:11" ht="15" customHeight="1">
      <c r="B189" s="287"/>
      <c r="C189" s="272" t="s">
        <v>446</v>
      </c>
      <c r="D189" s="267"/>
      <c r="E189" s="267"/>
      <c r="F189" s="286" t="s">
        <v>355</v>
      </c>
      <c r="G189" s="267"/>
      <c r="H189" s="267" t="s">
        <v>447</v>
      </c>
      <c r="I189" s="267" t="s">
        <v>389</v>
      </c>
      <c r="J189" s="267"/>
      <c r="K189" s="308"/>
    </row>
    <row r="190" spans="2:11" ht="15" customHeight="1">
      <c r="B190" s="287"/>
      <c r="C190" s="272" t="s">
        <v>448</v>
      </c>
      <c r="D190" s="267"/>
      <c r="E190" s="267"/>
      <c r="F190" s="286" t="s">
        <v>355</v>
      </c>
      <c r="G190" s="267"/>
      <c r="H190" s="267" t="s">
        <v>449</v>
      </c>
      <c r="I190" s="267" t="s">
        <v>389</v>
      </c>
      <c r="J190" s="267"/>
      <c r="K190" s="308"/>
    </row>
    <row r="191" spans="2:11" ht="15" customHeight="1">
      <c r="B191" s="287"/>
      <c r="C191" s="272" t="s">
        <v>450</v>
      </c>
      <c r="D191" s="267"/>
      <c r="E191" s="267"/>
      <c r="F191" s="286" t="s">
        <v>361</v>
      </c>
      <c r="G191" s="267"/>
      <c r="H191" s="267" t="s">
        <v>451</v>
      </c>
      <c r="I191" s="267" t="s">
        <v>389</v>
      </c>
      <c r="J191" s="267"/>
      <c r="K191" s="308"/>
    </row>
    <row r="192" spans="2:11" ht="15" customHeight="1">
      <c r="B192" s="314"/>
      <c r="C192" s="322"/>
      <c r="D192" s="296"/>
      <c r="E192" s="296"/>
      <c r="F192" s="296"/>
      <c r="G192" s="296"/>
      <c r="H192" s="296"/>
      <c r="I192" s="296"/>
      <c r="J192" s="296"/>
      <c r="K192" s="315"/>
    </row>
    <row r="193" spans="2:11" ht="18.75" customHeight="1">
      <c r="B193" s="264"/>
      <c r="C193" s="267"/>
      <c r="D193" s="267"/>
      <c r="E193" s="267"/>
      <c r="F193" s="286"/>
      <c r="G193" s="267"/>
      <c r="H193" s="267"/>
      <c r="I193" s="267"/>
      <c r="J193" s="267"/>
      <c r="K193" s="264"/>
    </row>
    <row r="194" spans="2:11" ht="18.75" customHeight="1">
      <c r="B194" s="264"/>
      <c r="C194" s="267"/>
      <c r="D194" s="267"/>
      <c r="E194" s="267"/>
      <c r="F194" s="286"/>
      <c r="G194" s="267"/>
      <c r="H194" s="267"/>
      <c r="I194" s="267"/>
      <c r="J194" s="267"/>
      <c r="K194" s="264"/>
    </row>
    <row r="195" spans="2:11" ht="18.75" customHeight="1"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</row>
    <row r="196" spans="2:11" ht="13.5">
      <c r="B196" s="254"/>
      <c r="C196" s="255"/>
      <c r="D196" s="255"/>
      <c r="E196" s="255"/>
      <c r="F196" s="255"/>
      <c r="G196" s="255"/>
      <c r="H196" s="255"/>
      <c r="I196" s="255"/>
      <c r="J196" s="255"/>
      <c r="K196" s="256"/>
    </row>
    <row r="197" spans="2:11" ht="21">
      <c r="B197" s="257"/>
      <c r="C197" s="378" t="s">
        <v>452</v>
      </c>
      <c r="D197" s="378"/>
      <c r="E197" s="378"/>
      <c r="F197" s="378"/>
      <c r="G197" s="378"/>
      <c r="H197" s="378"/>
      <c r="I197" s="378"/>
      <c r="J197" s="378"/>
      <c r="K197" s="258"/>
    </row>
    <row r="198" spans="2:11" ht="25.5" customHeight="1">
      <c r="B198" s="257"/>
      <c r="C198" s="323" t="s">
        <v>453</v>
      </c>
      <c r="D198" s="323"/>
      <c r="E198" s="323"/>
      <c r="F198" s="323" t="s">
        <v>454</v>
      </c>
      <c r="G198" s="324"/>
      <c r="H198" s="379" t="s">
        <v>455</v>
      </c>
      <c r="I198" s="379"/>
      <c r="J198" s="379"/>
      <c r="K198" s="258"/>
    </row>
    <row r="199" spans="2:11" ht="5.25" customHeight="1">
      <c r="B199" s="287"/>
      <c r="C199" s="284"/>
      <c r="D199" s="284"/>
      <c r="E199" s="284"/>
      <c r="F199" s="284"/>
      <c r="G199" s="267"/>
      <c r="H199" s="284"/>
      <c r="I199" s="284"/>
      <c r="J199" s="284"/>
      <c r="K199" s="308"/>
    </row>
    <row r="200" spans="2:11" ht="15" customHeight="1">
      <c r="B200" s="287"/>
      <c r="C200" s="267" t="s">
        <v>445</v>
      </c>
      <c r="D200" s="267"/>
      <c r="E200" s="267"/>
      <c r="F200" s="286" t="s">
        <v>52</v>
      </c>
      <c r="G200" s="267"/>
      <c r="H200" s="377" t="s">
        <v>456</v>
      </c>
      <c r="I200" s="377"/>
      <c r="J200" s="377"/>
      <c r="K200" s="308"/>
    </row>
    <row r="201" spans="2:11" ht="15" customHeight="1">
      <c r="B201" s="287"/>
      <c r="C201" s="293"/>
      <c r="D201" s="267"/>
      <c r="E201" s="267"/>
      <c r="F201" s="286" t="s">
        <v>53</v>
      </c>
      <c r="G201" s="267"/>
      <c r="H201" s="377" t="s">
        <v>457</v>
      </c>
      <c r="I201" s="377"/>
      <c r="J201" s="377"/>
      <c r="K201" s="308"/>
    </row>
    <row r="202" spans="2:11" ht="15" customHeight="1">
      <c r="B202" s="287"/>
      <c r="C202" s="293"/>
      <c r="D202" s="267"/>
      <c r="E202" s="267"/>
      <c r="F202" s="286" t="s">
        <v>56</v>
      </c>
      <c r="G202" s="267"/>
      <c r="H202" s="377" t="s">
        <v>458</v>
      </c>
      <c r="I202" s="377"/>
      <c r="J202" s="377"/>
      <c r="K202" s="308"/>
    </row>
    <row r="203" spans="2:11" ht="15" customHeight="1">
      <c r="B203" s="287"/>
      <c r="C203" s="267"/>
      <c r="D203" s="267"/>
      <c r="E203" s="267"/>
      <c r="F203" s="286" t="s">
        <v>54</v>
      </c>
      <c r="G203" s="267"/>
      <c r="H203" s="377" t="s">
        <v>459</v>
      </c>
      <c r="I203" s="377"/>
      <c r="J203" s="377"/>
      <c r="K203" s="308"/>
    </row>
    <row r="204" spans="2:11" ht="15" customHeight="1">
      <c r="B204" s="287"/>
      <c r="C204" s="267"/>
      <c r="D204" s="267"/>
      <c r="E204" s="267"/>
      <c r="F204" s="286" t="s">
        <v>55</v>
      </c>
      <c r="G204" s="267"/>
      <c r="H204" s="377" t="s">
        <v>460</v>
      </c>
      <c r="I204" s="377"/>
      <c r="J204" s="377"/>
      <c r="K204" s="308"/>
    </row>
    <row r="205" spans="2:11" ht="15" customHeight="1">
      <c r="B205" s="287"/>
      <c r="C205" s="267"/>
      <c r="D205" s="267"/>
      <c r="E205" s="267"/>
      <c r="F205" s="286"/>
      <c r="G205" s="267"/>
      <c r="H205" s="267"/>
      <c r="I205" s="267"/>
      <c r="J205" s="267"/>
      <c r="K205" s="308"/>
    </row>
    <row r="206" spans="2:11" ht="15" customHeight="1">
      <c r="B206" s="287"/>
      <c r="C206" s="267" t="s">
        <v>401</v>
      </c>
      <c r="D206" s="267"/>
      <c r="E206" s="267"/>
      <c r="F206" s="286" t="s">
        <v>92</v>
      </c>
      <c r="G206" s="267"/>
      <c r="H206" s="377" t="s">
        <v>461</v>
      </c>
      <c r="I206" s="377"/>
      <c r="J206" s="377"/>
      <c r="K206" s="308"/>
    </row>
    <row r="207" spans="2:11" ht="15" customHeight="1">
      <c r="B207" s="287"/>
      <c r="C207" s="293"/>
      <c r="D207" s="267"/>
      <c r="E207" s="267"/>
      <c r="F207" s="286" t="s">
        <v>299</v>
      </c>
      <c r="G207" s="267"/>
      <c r="H207" s="377" t="s">
        <v>300</v>
      </c>
      <c r="I207" s="377"/>
      <c r="J207" s="377"/>
      <c r="K207" s="308"/>
    </row>
    <row r="208" spans="2:11" ht="15" customHeight="1">
      <c r="B208" s="287"/>
      <c r="C208" s="267"/>
      <c r="D208" s="267"/>
      <c r="E208" s="267"/>
      <c r="F208" s="286" t="s">
        <v>297</v>
      </c>
      <c r="G208" s="267"/>
      <c r="H208" s="377" t="s">
        <v>462</v>
      </c>
      <c r="I208" s="377"/>
      <c r="J208" s="377"/>
      <c r="K208" s="308"/>
    </row>
    <row r="209" spans="2:11" ht="15" customHeight="1">
      <c r="B209" s="325"/>
      <c r="C209" s="293"/>
      <c r="D209" s="293"/>
      <c r="E209" s="293"/>
      <c r="F209" s="286" t="s">
        <v>87</v>
      </c>
      <c r="G209" s="272"/>
      <c r="H209" s="376" t="s">
        <v>301</v>
      </c>
      <c r="I209" s="376"/>
      <c r="J209" s="376"/>
      <c r="K209" s="326"/>
    </row>
    <row r="210" spans="2:11" ht="15" customHeight="1">
      <c r="B210" s="325"/>
      <c r="C210" s="293"/>
      <c r="D210" s="293"/>
      <c r="E210" s="293"/>
      <c r="F210" s="286" t="s">
        <v>302</v>
      </c>
      <c r="G210" s="272"/>
      <c r="H210" s="376" t="s">
        <v>463</v>
      </c>
      <c r="I210" s="376"/>
      <c r="J210" s="376"/>
      <c r="K210" s="326"/>
    </row>
    <row r="211" spans="2:11" ht="15" customHeight="1">
      <c r="B211" s="325"/>
      <c r="C211" s="293"/>
      <c r="D211" s="293"/>
      <c r="E211" s="293"/>
      <c r="F211" s="327"/>
      <c r="G211" s="272"/>
      <c r="H211" s="328"/>
      <c r="I211" s="328"/>
      <c r="J211" s="328"/>
      <c r="K211" s="326"/>
    </row>
    <row r="212" spans="2:11" ht="15" customHeight="1">
      <c r="B212" s="325"/>
      <c r="C212" s="267" t="s">
        <v>425</v>
      </c>
      <c r="D212" s="293"/>
      <c r="E212" s="293"/>
      <c r="F212" s="286">
        <v>1</v>
      </c>
      <c r="G212" s="272"/>
      <c r="H212" s="376" t="s">
        <v>464</v>
      </c>
      <c r="I212" s="376"/>
      <c r="J212" s="376"/>
      <c r="K212" s="326"/>
    </row>
    <row r="213" spans="2:11" ht="15" customHeight="1">
      <c r="B213" s="325"/>
      <c r="C213" s="293"/>
      <c r="D213" s="293"/>
      <c r="E213" s="293"/>
      <c r="F213" s="286">
        <v>2</v>
      </c>
      <c r="G213" s="272"/>
      <c r="H213" s="376" t="s">
        <v>465</v>
      </c>
      <c r="I213" s="376"/>
      <c r="J213" s="376"/>
      <c r="K213" s="326"/>
    </row>
    <row r="214" spans="2:11" ht="15" customHeight="1">
      <c r="B214" s="325"/>
      <c r="C214" s="293"/>
      <c r="D214" s="293"/>
      <c r="E214" s="293"/>
      <c r="F214" s="286">
        <v>3</v>
      </c>
      <c r="G214" s="272"/>
      <c r="H214" s="376" t="s">
        <v>466</v>
      </c>
      <c r="I214" s="376"/>
      <c r="J214" s="376"/>
      <c r="K214" s="326"/>
    </row>
    <row r="215" spans="2:11" ht="15" customHeight="1">
      <c r="B215" s="325"/>
      <c r="C215" s="293"/>
      <c r="D215" s="293"/>
      <c r="E215" s="293"/>
      <c r="F215" s="286">
        <v>4</v>
      </c>
      <c r="G215" s="272"/>
      <c r="H215" s="376" t="s">
        <v>467</v>
      </c>
      <c r="I215" s="376"/>
      <c r="J215" s="376"/>
      <c r="K215" s="326"/>
    </row>
    <row r="216" spans="2:11" ht="12.75" customHeight="1">
      <c r="B216" s="329"/>
      <c r="C216" s="330"/>
      <c r="D216" s="330"/>
      <c r="E216" s="330"/>
      <c r="F216" s="330"/>
      <c r="G216" s="330"/>
      <c r="H216" s="330"/>
      <c r="I216" s="330"/>
      <c r="J216" s="330"/>
      <c r="K216" s="331"/>
    </row>
  </sheetData>
  <sheetProtection/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Kolarova</dc:creator>
  <cp:keywords/>
  <dc:description/>
  <cp:lastModifiedBy>umc051</cp:lastModifiedBy>
  <dcterms:created xsi:type="dcterms:W3CDTF">2016-07-28T11:54:49Z</dcterms:created>
  <dcterms:modified xsi:type="dcterms:W3CDTF">2016-08-03T08:52:45Z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